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23\ORC retif\"/>
    </mc:Choice>
  </mc:AlternateContent>
  <xr:revisionPtr revIDLastSave="0" documentId="13_ncr:1_{1CF48896-4530-4D9C-BD38-F02B6E033D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 por finalidade" sheetId="21" r:id="rId1"/>
    <sheet name="4º Tri" sheetId="13" state="hidden" r:id="rId2"/>
  </sheets>
  <definedNames>
    <definedName name="_xlnm.Print_Area" localSheetId="1">'4º Tri'!$A$1:$H$29</definedName>
    <definedName name="_xlnm.Print_Area" localSheetId="0">'Desp por finalidade'!$B$1:$F$109</definedName>
    <definedName name="_xlnm.Print_Titles" localSheetId="0">'Desp por finalidade'!$1:$6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8" i="21" l="1"/>
  <c r="D88" i="21"/>
  <c r="E74" i="21"/>
  <c r="D74" i="21"/>
  <c r="D61" i="21"/>
  <c r="E61" i="21"/>
  <c r="E45" i="21"/>
  <c r="D45" i="21"/>
  <c r="E31" i="21"/>
  <c r="D31" i="21"/>
  <c r="D7" i="21"/>
  <c r="E7" i="21"/>
  <c r="E108" i="21" l="1"/>
  <c r="F98" i="21" s="1"/>
  <c r="D108" i="21"/>
  <c r="G19" i="13"/>
  <c r="F19" i="13"/>
  <c r="D19" i="13"/>
  <c r="C19" i="13"/>
  <c r="G9" i="13"/>
  <c r="G25" i="13" s="1"/>
  <c r="F9" i="13"/>
  <c r="F25" i="13" s="1"/>
  <c r="F28" i="13" s="1"/>
  <c r="D9" i="13"/>
  <c r="D25" i="13" s="1"/>
  <c r="C9" i="13"/>
  <c r="C25" i="13" s="1"/>
  <c r="C28" i="13" s="1"/>
  <c r="F59" i="21" l="1"/>
  <c r="F56" i="21"/>
  <c r="F81" i="21"/>
  <c r="F42" i="21"/>
  <c r="F47" i="21"/>
  <c r="F27" i="21"/>
  <c r="F86" i="21"/>
  <c r="F9" i="21"/>
  <c r="F102" i="21"/>
  <c r="F34" i="21"/>
  <c r="F75" i="21"/>
  <c r="F8" i="21"/>
  <c r="F11" i="21"/>
  <c r="F79" i="21"/>
  <c r="F41" i="21"/>
  <c r="F36" i="21"/>
  <c r="F24" i="21"/>
  <c r="F20" i="21"/>
  <c r="F71" i="21"/>
  <c r="F51" i="21"/>
  <c r="F18" i="21"/>
  <c r="F40" i="21"/>
  <c r="F7" i="21"/>
  <c r="F17" i="21"/>
  <c r="F52" i="21"/>
  <c r="F54" i="21"/>
  <c r="F38" i="21"/>
  <c r="F80" i="21"/>
  <c r="F101" i="21"/>
  <c r="F85" i="21"/>
  <c r="F50" i="21"/>
  <c r="F19" i="21"/>
  <c r="F70" i="21"/>
  <c r="F37" i="21"/>
  <c r="F67" i="21"/>
  <c r="F46" i="21"/>
  <c r="F77" i="21"/>
  <c r="F92" i="21"/>
  <c r="F105" i="21"/>
  <c r="F83" i="21"/>
  <c r="F66" i="21"/>
  <c r="F76" i="21"/>
  <c r="F89" i="21"/>
  <c r="F45" i="21"/>
  <c r="F99" i="21"/>
  <c r="F62" i="21"/>
  <c r="F91" i="21"/>
  <c r="F58" i="21"/>
  <c r="F64" i="21"/>
  <c r="F43" i="21"/>
  <c r="F30" i="21"/>
  <c r="F26" i="21"/>
  <c r="F97" i="21"/>
  <c r="F10" i="21"/>
  <c r="F63" i="21"/>
  <c r="F104" i="21"/>
  <c r="F103" i="21"/>
  <c r="F94" i="21"/>
  <c r="F72" i="21"/>
  <c r="F87" i="21"/>
  <c r="F33" i="21"/>
  <c r="F55" i="21"/>
  <c r="F78" i="21"/>
  <c r="F39" i="21"/>
  <c r="F84" i="21"/>
  <c r="F35" i="21"/>
  <c r="F23" i="21"/>
  <c r="F68" i="21"/>
  <c r="F53" i="21"/>
  <c r="F16" i="21"/>
  <c r="F22" i="21"/>
  <c r="F100" i="21"/>
  <c r="F61" i="21"/>
  <c r="F69" i="21"/>
  <c r="F49" i="21"/>
  <c r="F32" i="21"/>
  <c r="F95" i="21"/>
  <c r="F60" i="21"/>
  <c r="F21" i="21"/>
  <c r="F73" i="21"/>
  <c r="F15" i="21"/>
  <c r="F29" i="21"/>
  <c r="F44" i="21"/>
  <c r="F106" i="21"/>
  <c r="F57" i="21"/>
  <c r="F82" i="21"/>
  <c r="F65" i="21"/>
  <c r="F96" i="21"/>
  <c r="F13" i="21"/>
  <c r="F28" i="21"/>
  <c r="F90" i="21"/>
  <c r="F25" i="21"/>
  <c r="F48" i="21"/>
  <c r="F31" i="21"/>
  <c r="F93" i="21"/>
  <c r="F12" i="21"/>
  <c r="F107" i="21"/>
  <c r="F74" i="21"/>
  <c r="F88" i="21"/>
  <c r="F14" i="21"/>
  <c r="D28" i="13"/>
  <c r="G27" i="13"/>
  <c r="G28" i="13" s="1"/>
  <c r="F108" i="2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Girsei Severino de Paula</author>
  </authors>
  <commentList>
    <comment ref="C7" authorId="0" shapeId="0" xr:uid="{DF1B1C65-BECE-4A86-92FF-9AE820BD9918}">
      <text>
        <r>
          <rPr>
            <b/>
            <sz val="9"/>
            <color indexed="81"/>
            <rFont val="Segoe UI"/>
            <family val="2"/>
          </rPr>
          <t>Lembrar de atualizar com os valores do Retificativo Orçamentário</t>
        </r>
      </text>
    </comment>
    <comment ref="F7" authorId="0" shapeId="0" xr:uid="{B0F22BCB-1AC0-4B8F-9CCF-7511F22F8FAF}">
      <text>
        <r>
          <rPr>
            <b/>
            <sz val="9"/>
            <color indexed="81"/>
            <rFont val="Segoe UI"/>
            <family val="2"/>
          </rPr>
          <t>Lembrar de atualizar com os valores do Retificativo Orçamentário</t>
        </r>
      </text>
    </comment>
  </commentList>
</comments>
</file>

<file path=xl/sharedStrings.xml><?xml version="1.0" encoding="utf-8"?>
<sst xmlns="http://schemas.openxmlformats.org/spreadsheetml/2006/main" count="247" uniqueCount="196">
  <si>
    <t>Serviço Social do Comércio – Sesc</t>
  </si>
  <si>
    <t>Receita</t>
  </si>
  <si>
    <t>Despesa</t>
  </si>
  <si>
    <t>Especificação</t>
  </si>
  <si>
    <t>Total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</si>
  <si>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</si>
  <si>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</si>
  <si>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</si>
  <si>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</si>
  <si>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</si>
  <si>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</si>
  <si>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</si>
  <si>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</si>
  <si>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</si>
  <si>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</si>
  <si>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</si>
  <si>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</si>
  <si>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</si>
  <si>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</si>
  <si>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</si>
  <si>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</si>
  <si>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</si>
  <si>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</si>
  <si>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</si>
  <si>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</si>
  <si>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</si>
  <si>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</si>
  <si>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</si>
  <si>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</si>
  <si>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</si>
  <si>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Mobilização de Recursos Financeiros</t>
  </si>
  <si>
    <t>Superávit</t>
  </si>
  <si>
    <t>Total da Receita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</si>
  <si>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</si>
  <si>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</si>
  <si>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</si>
  <si>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</si>
  <si>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</si>
  <si>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Departamento Regional Goiás</t>
  </si>
  <si>
    <t>3º TRIMESTRE DE 2021</t>
  </si>
  <si>
    <t>Total Geral</t>
  </si>
  <si>
    <t>DESPESAS POR FINALIDADE - PROGRAMA DE TRABALHO</t>
  </si>
  <si>
    <t>Valor Retificado</t>
  </si>
  <si>
    <t>Educação</t>
  </si>
  <si>
    <t>01</t>
  </si>
  <si>
    <t>1.1</t>
  </si>
  <si>
    <t>1.3</t>
  </si>
  <si>
    <t>1.4</t>
  </si>
  <si>
    <t>1.5</t>
  </si>
  <si>
    <t>1.901</t>
  </si>
  <si>
    <t>1.902</t>
  </si>
  <si>
    <t>1.903</t>
  </si>
  <si>
    <t>1.904</t>
  </si>
  <si>
    <t>1.905</t>
  </si>
  <si>
    <t>1.906</t>
  </si>
  <si>
    <t>1.907</t>
  </si>
  <si>
    <t>1.908</t>
  </si>
  <si>
    <t>1.909</t>
  </si>
  <si>
    <t>Educação Infantil</t>
  </si>
  <si>
    <t>Ensino Fundamental</t>
  </si>
  <si>
    <t>1.2</t>
  </si>
  <si>
    <t>Ensino Médio</t>
  </si>
  <si>
    <t>Educação de Jovens e Adultos</t>
  </si>
  <si>
    <t>Educação Complementar</t>
  </si>
  <si>
    <t>Acompanhamento Pedagógico</t>
  </si>
  <si>
    <t>Complementação Curricular</t>
  </si>
  <si>
    <t>Aperfeiçoamento Especializado</t>
  </si>
  <si>
    <t>Cursos de Valorização Social</t>
  </si>
  <si>
    <t>Educação em Ciências e Humanidades</t>
  </si>
  <si>
    <t>Ciências</t>
  </si>
  <si>
    <t>Humanidades</t>
  </si>
  <si>
    <t>Meio Ambiente</t>
  </si>
  <si>
    <t>Produção e Difusão Multimídia de Saberes</t>
  </si>
  <si>
    <t>Comunicação Institucional</t>
  </si>
  <si>
    <t>Infraestrutura, Operações e Serviços</t>
  </si>
  <si>
    <t>Pesquisas e Estudos Especializados</t>
  </si>
  <si>
    <t>Desenvolvimento de Projetos-Piloto</t>
  </si>
  <si>
    <t>Direção, Coordenação e Supervisão</t>
  </si>
  <si>
    <t>Cooperação Financeira</t>
  </si>
  <si>
    <t>Cooperação Técnica</t>
  </si>
  <si>
    <t>Capacitação e Desenvolvimento de Pessoas</t>
  </si>
  <si>
    <t>Implantação, Ampliação e Mod. de Unidades Físicas</t>
  </si>
  <si>
    <t>02</t>
  </si>
  <si>
    <t>Saúde</t>
  </si>
  <si>
    <t>2.1</t>
  </si>
  <si>
    <t>2.2</t>
  </si>
  <si>
    <t>2.3</t>
  </si>
  <si>
    <t>2.4</t>
  </si>
  <si>
    <t>2.901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</si>
  <si>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</si>
  <si>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</si>
  <si>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</si>
  <si>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</si>
  <si>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</si>
  <si>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</si>
  <si>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</si>
  <si>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</si>
  <si>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</si>
  <si>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</si>
  <si>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</si>
  <si>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3.2</t>
  </si>
  <si>
    <t>3.3</t>
  </si>
  <si>
    <t>3.4</t>
  </si>
  <si>
    <t>3.5</t>
  </si>
  <si>
    <t>3.6</t>
  </si>
  <si>
    <t>3.901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</si>
  <si>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</si>
  <si>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</si>
  <si>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</si>
  <si>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</si>
  <si>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</si>
  <si>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</si>
  <si>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</si>
  <si>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</si>
  <si>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</si>
  <si>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4.2</t>
  </si>
  <si>
    <t>4.3</t>
  </si>
  <si>
    <t>4.1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</si>
  <si>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</si>
  <si>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</si>
  <si>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</si>
  <si>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</si>
  <si>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</si>
  <si>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</si>
  <si>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</si>
  <si>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</si>
  <si>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Lazer</t>
  </si>
  <si>
    <t>4.901</t>
  </si>
  <si>
    <t>05</t>
  </si>
  <si>
    <t>Assistência</t>
  </si>
  <si>
    <t>5.1</t>
  </si>
  <si>
    <t>5.2</t>
  </si>
  <si>
    <t>5.3</t>
  </si>
  <si>
    <t>5.4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</si>
  <si>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</si>
  <si>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</si>
  <si>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</si>
  <si>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</si>
  <si>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</si>
  <si>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</si>
  <si>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</si>
  <si>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</si>
  <si>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</si>
  <si>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</si>
  <si>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</si>
  <si>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</si>
  <si>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</si>
  <si>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</si>
  <si>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</si>
  <si>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</si>
  <si>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</si>
  <si>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</si>
  <si>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</si>
  <si>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</si>
  <si>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</si>
  <si>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</si>
  <si>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</si>
  <si>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</si>
  <si>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</si>
  <si>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</si>
  <si>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</si>
  <si>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</si>
  <si>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</si>
  <si>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</si>
  <si>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>Peso</t>
  </si>
  <si>
    <t xml:space="preserve">Programa/Atividade </t>
  </si>
  <si>
    <t>Código</t>
  </si>
  <si>
    <t xml:space="preserve"> Comunicação Institucional</t>
  </si>
  <si>
    <t>Serviços Jurídicos</t>
  </si>
  <si>
    <t>Relacionamento com Clientes</t>
  </si>
  <si>
    <t>Controladoria, Auditoria e Fiscalização</t>
  </si>
  <si>
    <t>Serviços Financeiros</t>
  </si>
  <si>
    <t>Amortização e Encargos de Financiamento</t>
  </si>
  <si>
    <t>Programação e Avaliação</t>
  </si>
  <si>
    <t>Gestão de Tecnologia da Informação e Telecomunicação</t>
  </si>
  <si>
    <t>Logística e Patrimônio</t>
  </si>
  <si>
    <t>Administração de Pessoal</t>
  </si>
  <si>
    <t>Deliberação</t>
  </si>
  <si>
    <t>Desenvolvimento Comunitário</t>
  </si>
  <si>
    <t>Segurança Alimentar e Apoio Social</t>
  </si>
  <si>
    <t>Trabalho Social com Grupos</t>
  </si>
  <si>
    <t>Assistência Especializada</t>
  </si>
  <si>
    <t>Desenvolvimento Físico-Esportivo</t>
  </si>
  <si>
    <t>Recreação</t>
  </si>
  <si>
    <t>Turismo Social</t>
  </si>
  <si>
    <t>Artes Cênicas</t>
  </si>
  <si>
    <t>Artes Visuais</t>
  </si>
  <si>
    <t>Música</t>
  </si>
  <si>
    <t>Literatura</t>
  </si>
  <si>
    <t>Audiovisual</t>
  </si>
  <si>
    <t>Biblioteca</t>
  </si>
  <si>
    <t>Nutrição</t>
  </si>
  <si>
    <t>Saúde Bucal</t>
  </si>
  <si>
    <t>Educação em Saúde</t>
  </si>
  <si>
    <t>Cuidado Terapêutico</t>
  </si>
  <si>
    <t>RETIFICATIVO ORÇAMENTÁRIO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</si>
</sst>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9"/>
      <color indexed="81"/>
      <name val="Segoe U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24994659260841701"/>
      </bottom>
      <diagonal/>
    </border>
    <border>
      <left/>
      <right/>
      <top style="thin">
        <color indexed="64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thin">
        <color indexed="64"/>
      </bottom>
      <diagonal/>
    </border>
    <border>
      <left/>
      <right/>
      <top style="hair">
        <color theme="0" tint="-0.24994659260841701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5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4" fillId="5" borderId="6" xfId="1" applyFont="1" applyFill="1" applyBorder="1" applyAlignment="1">
      <alignment horizontal="right" vertical="center" wrapText="1"/>
    </xf>
    <xf numFmtId="4" fontId="5" fillId="5" borderId="9" xfId="0" applyNumberFormat="1" applyFont="1" applyFill="1" applyBorder="1" applyAlignment="1">
      <alignment vertical="center" wrapText="1"/>
    </xf>
    <xf numFmtId="4" fontId="4" fillId="5" borderId="9" xfId="0" applyNumberFormat="1" applyFont="1" applyFill="1" applyBorder="1" applyAlignment="1">
      <alignment vertical="center" wrapText="1"/>
    </xf>
    <xf numFmtId="4" fontId="4" fillId="5" borderId="2" xfId="0" applyNumberFormat="1" applyFont="1" applyFill="1" applyBorder="1" applyAlignment="1">
      <alignment vertical="center" wrapText="1"/>
    </xf>
    <xf numFmtId="4" fontId="4" fillId="5" borderId="1" xfId="0" applyNumberFormat="1" applyFont="1" applyFill="1" applyBorder="1" applyAlignment="1">
      <alignment vertical="center" wrapText="1"/>
    </xf>
    <xf numFmtId="43" fontId="3" fillId="5" borderId="8" xfId="1" applyFont="1" applyFill="1" applyBorder="1" applyAlignment="1">
      <alignment vertical="center" wrapText="1"/>
    </xf>
    <xf numFmtId="43" fontId="3" fillId="5" borderId="5" xfId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4" fillId="5" borderId="8" xfId="1" applyFont="1" applyFill="1" applyBorder="1" applyAlignment="1">
      <alignment vertical="center"/>
    </xf>
    <xf numFmtId="0" fontId="2" fillId="6" borderId="5" xfId="0" applyFont="1" applyFill="1" applyBorder="1" applyAlignment="1">
      <alignment horizontal="center" vertical="center" wrapText="1"/>
    </xf>
    <xf numFmtId="0" fontId="3" fillId="5" borderId="0" xfId="0" applyFont="1" applyFill="1"/>
    <xf numFmtId="0" fontId="2" fillId="5" borderId="0" xfId="0" applyFont="1" applyFill="1" applyAlignment="1">
      <alignment vertical="center"/>
    </xf>
    <xf numFmtId="0" fontId="8" fillId="5" borderId="0" xfId="0" applyFont="1" applyFill="1"/>
    <xf numFmtId="4" fontId="3" fillId="5" borderId="0" xfId="0" applyNumberFormat="1" applyFont="1" applyFill="1"/>
    <xf numFmtId="49" fontId="8" fillId="5" borderId="0" xfId="0" applyNumberFormat="1" applyFont="1" applyFill="1" applyAlignment="1">
      <alignment horizontal="left" vertical="center"/>
    </xf>
    <xf numFmtId="0" fontId="2" fillId="5" borderId="0" xfId="0" applyFont="1" applyFill="1"/>
    <xf numFmtId="43" fontId="8" fillId="5" borderId="0" xfId="1" applyFont="1" applyFill="1" applyAlignment="1">
      <alignment horizontal="right"/>
    </xf>
    <xf numFmtId="10" fontId="2" fillId="5" borderId="0" xfId="2" applyNumberFormat="1" applyFont="1" applyFill="1"/>
    <xf numFmtId="0" fontId="9" fillId="5" borderId="13" xfId="0" applyFont="1" applyFill="1" applyBorder="1" applyAlignment="1">
      <alignment vertical="center" wrapText="1"/>
    </xf>
    <xf numFmtId="0" fontId="10" fillId="5" borderId="15" xfId="0" applyFont="1" applyFill="1" applyBorder="1" applyAlignment="1">
      <alignment horizontal="left" vertical="center" wrapText="1"/>
    </xf>
    <xf numFmtId="43" fontId="10" fillId="5" borderId="14" xfId="1" applyFont="1" applyFill="1" applyBorder="1" applyAlignment="1">
      <alignment horizontal="right" vertical="center" wrapText="1"/>
    </xf>
    <xf numFmtId="10" fontId="10" fillId="5" borderId="14" xfId="2" applyNumberFormat="1" applyFont="1" applyFill="1" applyBorder="1" applyAlignment="1">
      <alignment horizontal="right" vertical="center" wrapText="1"/>
    </xf>
    <xf numFmtId="0" fontId="11" fillId="5" borderId="16" xfId="0" applyFont="1" applyFill="1" applyBorder="1" applyAlignment="1">
      <alignment vertical="center" wrapText="1"/>
    </xf>
    <xf numFmtId="43" fontId="11" fillId="5" borderId="13" xfId="1" applyFont="1" applyFill="1" applyBorder="1" applyAlignment="1">
      <alignment horizontal="right"/>
    </xf>
    <xf numFmtId="10" fontId="11" fillId="5" borderId="13" xfId="2" applyNumberFormat="1" applyFont="1" applyFill="1" applyBorder="1" applyAlignment="1">
      <alignment horizontal="right"/>
    </xf>
    <xf numFmtId="0" fontId="10" fillId="5" borderId="16" xfId="0" applyFont="1" applyFill="1" applyBorder="1" applyAlignment="1">
      <alignment horizontal="left" vertical="center" wrapText="1"/>
    </xf>
    <xf numFmtId="43" fontId="10" fillId="5" borderId="13" xfId="0" applyNumberFormat="1" applyFont="1" applyFill="1" applyBorder="1" applyAlignment="1">
      <alignment horizontal="right" vertical="center" wrapText="1"/>
    </xf>
    <xf numFmtId="10" fontId="10" fillId="5" borderId="13" xfId="2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vertical="center" wrapText="1"/>
    </xf>
    <xf numFmtId="43" fontId="10" fillId="5" borderId="13" xfId="1" applyFont="1" applyFill="1" applyBorder="1" applyAlignment="1">
      <alignment horizontal="right"/>
    </xf>
    <xf numFmtId="10" fontId="10" fillId="5" borderId="13" xfId="2" applyNumberFormat="1" applyFont="1" applyFill="1" applyBorder="1" applyAlignment="1">
      <alignment horizontal="right"/>
    </xf>
    <xf numFmtId="43" fontId="11" fillId="5" borderId="13" xfId="1" applyFont="1" applyFill="1" applyBorder="1" applyAlignment="1">
      <alignment horizontal="right" vertical="center" wrapText="1"/>
    </xf>
    <xf numFmtId="0" fontId="11" fillId="5" borderId="18" xfId="0" applyFont="1" applyFill="1" applyBorder="1" applyAlignment="1">
      <alignment vertical="center" wrapText="1"/>
    </xf>
    <xf numFmtId="43" fontId="11" fillId="5" borderId="17" xfId="1" applyFont="1" applyFill="1" applyBorder="1" applyAlignment="1">
      <alignment horizontal="right"/>
    </xf>
    <xf numFmtId="10" fontId="11" fillId="5" borderId="17" xfId="2" applyNumberFormat="1" applyFont="1" applyFill="1" applyBorder="1" applyAlignment="1">
      <alignment horizontal="right"/>
    </xf>
    <xf numFmtId="43" fontId="10" fillId="4" borderId="10" xfId="1" applyFont="1" applyFill="1" applyBorder="1" applyAlignment="1">
      <alignment horizontal="right" vertical="center" wrapText="1"/>
    </xf>
    <xf numFmtId="9" fontId="10" fillId="4" borderId="10" xfId="1" applyNumberFormat="1" applyFont="1" applyFill="1" applyBorder="1" applyAlignment="1">
      <alignment horizontal="right" vertical="center" wrapText="1"/>
    </xf>
    <xf numFmtId="0" fontId="10" fillId="4" borderId="10" xfId="0" applyFont="1" applyFill="1" applyBorder="1" applyAlignment="1">
      <alignment horizontal="center" vertical="center" wrapText="1"/>
    </xf>
    <xf numFmtId="43" fontId="10" fillId="4" borderId="10" xfId="1" applyFont="1" applyFill="1" applyBorder="1" applyAlignment="1">
      <alignment horizontal="center" vertical="center" wrapText="1"/>
    </xf>
    <xf numFmtId="10" fontId="10" fillId="4" borderId="10" xfId="2" applyNumberFormat="1" applyFont="1" applyFill="1" applyBorder="1" applyAlignment="1">
      <alignment horizontal="center" vertical="center" wrapText="1"/>
    </xf>
    <xf numFmtId="49" fontId="8" fillId="5" borderId="0" xfId="0" applyNumberFormat="1" applyFont="1" applyFill="1" applyAlignment="1">
      <alignment horizontal="center"/>
    </xf>
    <xf numFmtId="49" fontId="10" fillId="4" borderId="10" xfId="0" applyNumberFormat="1" applyFont="1" applyFill="1" applyBorder="1" applyAlignment="1">
      <alignment horizontal="center" vertical="center" wrapText="1"/>
    </xf>
    <xf numFmtId="49" fontId="10" fillId="5" borderId="14" xfId="0" applyNumberFormat="1" applyFont="1" applyFill="1" applyBorder="1" applyAlignment="1">
      <alignment horizontal="center" vertical="center" wrapText="1"/>
    </xf>
    <xf numFmtId="49" fontId="11" fillId="5" borderId="13" xfId="0" applyNumberFormat="1" applyFont="1" applyFill="1" applyBorder="1" applyAlignment="1">
      <alignment horizontal="center" vertical="center" wrapText="1"/>
    </xf>
    <xf numFmtId="49" fontId="11" fillId="5" borderId="13" xfId="0" applyNumberFormat="1" applyFont="1" applyFill="1" applyBorder="1" applyAlignment="1">
      <alignment horizontal="center"/>
    </xf>
    <xf numFmtId="49" fontId="10" fillId="5" borderId="13" xfId="0" applyNumberFormat="1" applyFont="1" applyFill="1" applyBorder="1" applyAlignment="1">
      <alignment horizontal="center" vertical="center" wrapText="1"/>
    </xf>
    <xf numFmtId="49" fontId="11" fillId="5" borderId="13" xfId="0" applyNumberFormat="1" applyFont="1" applyFill="1" applyBorder="1" applyAlignment="1">
      <alignment horizontal="center" vertical="top" wrapText="1"/>
    </xf>
    <xf numFmtId="49" fontId="11" fillId="5" borderId="17" xfId="0" applyNumberFormat="1" applyFont="1" applyFill="1" applyBorder="1" applyAlignment="1">
      <alignment horizontal="center" vertical="top" wrapText="1"/>
    </xf>
    <xf numFmtId="0" fontId="12" fillId="5" borderId="0" xfId="0" applyFont="1" applyFill="1" applyAlignment="1">
      <alignment horizontal="right"/>
    </xf>
    <xf numFmtId="0" fontId="12" fillId="5" borderId="0" xfId="0" applyFont="1" applyFill="1" applyBorder="1" applyAlignment="1">
      <alignment horizontal="right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5" borderId="14" xfId="1" applyFont="1" applyFill="1" applyBorder="1" applyAlignment="1">
      <alignment horizontal="right" vertical="center" wrapText="1"/>
    </xf>
    <xf numFmtId="43" fontId="14" fillId="5" borderId="13" xfId="1" applyFont="1" applyFill="1" applyBorder="1" applyAlignment="1">
      <alignment horizontal="right"/>
    </xf>
    <xf numFmtId="43" fontId="13" fillId="5" borderId="13" xfId="0" applyNumberFormat="1" applyFont="1" applyFill="1" applyBorder="1" applyAlignment="1">
      <alignment horizontal="right" vertical="center" wrapText="1"/>
    </xf>
    <xf numFmtId="0" fontId="14" fillId="5" borderId="13" xfId="0" applyFont="1" applyFill="1" applyBorder="1" applyAlignment="1">
      <alignment horizontal="right" vertical="center" wrapText="1"/>
    </xf>
    <xf numFmtId="43" fontId="13" fillId="5" borderId="13" xfId="1" applyFont="1" applyFill="1" applyBorder="1" applyAlignment="1">
      <alignment horizontal="right"/>
    </xf>
    <xf numFmtId="43" fontId="14" fillId="5" borderId="13" xfId="1" applyFont="1" applyFill="1" applyBorder="1" applyAlignment="1">
      <alignment horizontal="right" vertical="center" wrapText="1"/>
    </xf>
    <xf numFmtId="43" fontId="14" fillId="5" borderId="17" xfId="1" applyFont="1" applyFill="1" applyBorder="1" applyAlignment="1">
      <alignment horizontal="right"/>
    </xf>
    <xf numFmtId="43" fontId="13" fillId="4" borderId="10" xfId="1" applyFont="1" applyFill="1" applyBorder="1" applyAlignment="1">
      <alignment horizontal="right" vertical="center" wrapText="1"/>
    </xf>
    <xf numFmtId="10" fontId="11" fillId="5" borderId="0" xfId="2" applyNumberFormat="1" applyFont="1" applyFill="1" applyAlignment="1">
      <alignment horizontal="right"/>
    </xf>
    <xf numFmtId="10" fontId="11" fillId="5" borderId="0" xfId="2" applyNumberFormat="1" applyFont="1" applyFill="1" applyAlignment="1">
      <alignment horizontal="right" vertical="center"/>
    </xf>
    <xf numFmtId="0" fontId="7" fillId="5" borderId="0" xfId="0" applyFont="1" applyFill="1" applyAlignment="1">
      <alignment vertical="center"/>
    </xf>
    <xf numFmtId="0" fontId="10" fillId="4" borderId="10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0" fontId="8" fillId="5" borderId="11" xfId="0" applyFont="1" applyFill="1" applyBorder="1" applyAlignment="1">
      <alignment vertical="center" wrapText="1"/>
    </xf>
    <xf numFmtId="0" fontId="8" fillId="5" borderId="12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8B9BB-6B86-4D61-AF2C-37AAC7FAF915}">
  <sheetPr>
    <tabColor rgb="FF00B050"/>
  </sheetPr>
  <dimension ref="B1:XEY108"/>
  <sheetViews>
    <sheetView tabSelected="1" view="pageBreakPreview" zoomScale="130" zoomScaleNormal="145" zoomScaleSheetLayoutView="130" workbookViewId="0">
      <selection activeCell="E12" sqref="E12"/>
    </sheetView>
  </sheetViews>
  <sheetFormatPr defaultColWidth="9.140625" defaultRowHeight="12.75" x14ac:dyDescent="0.2"/>
  <cols>
    <col min="1" max="1" width="1.28515625" style="33" customWidth="1"/>
    <col min="2" max="2" width="9.85546875" style="63" customWidth="1"/>
    <col min="3" max="3" width="49.85546875" style="35" customWidth="1"/>
    <col min="4" max="4" width="17.5703125" style="71" hidden="1" customWidth="1"/>
    <col min="5" max="5" width="17.28515625" style="39" customWidth="1"/>
    <col min="6" max="6" width="8.85546875" style="82" customWidth="1"/>
    <col min="7" max="7" width="8.28515625" style="33" customWidth="1"/>
    <col min="8" max="16384" width="9.140625" style="33"/>
  </cols>
  <sheetData>
    <row r="1" spans="2:8" x14ac:dyDescent="0.2">
      <c r="B1" s="86" t="s">
        <v>195</v>
      </c>
      <c r="C1" s="86"/>
      <c r="D1" s="86"/>
      <c r="E1" s="86"/>
      <c r="F1" s="86"/>
      <c r="G1" s="84"/>
    </row>
    <row r="2" spans="2:8" x14ac:dyDescent="0.2">
      <c r="B2" s="86" t="s">
        <v>41</v>
      </c>
      <c r="C2" s="86"/>
      <c r="D2" s="86"/>
      <c r="E2" s="86"/>
      <c r="F2" s="86"/>
      <c r="G2" s="34"/>
    </row>
    <row r="3" spans="2:8" ht="13.5" thickBot="1" x14ac:dyDescent="0.25">
      <c r="B3" s="37" t="s">
        <v>0</v>
      </c>
    </row>
    <row r="4" spans="2:8" ht="13.5" customHeight="1" thickBot="1" x14ac:dyDescent="0.25">
      <c r="B4" s="87" t="s">
        <v>38</v>
      </c>
      <c r="C4" s="88"/>
      <c r="D4" s="72"/>
    </row>
    <row r="5" spans="2:8" x14ac:dyDescent="0.2">
      <c r="F5" s="83"/>
    </row>
    <row r="6" spans="2:8" x14ac:dyDescent="0.2">
      <c r="B6" s="64" t="s">
        <v>166</v>
      </c>
      <c r="C6" s="60" t="s">
        <v>165</v>
      </c>
      <c r="D6" s="73" t="s">
        <v>36</v>
      </c>
      <c r="E6" s="61" t="s">
        <v>42</v>
      </c>
      <c r="F6" s="62" t="s">
        <v>164</v>
      </c>
    </row>
    <row r="7" spans="2:8" s="38" customFormat="1" ht="15.95" customHeight="1" x14ac:dyDescent="0.2">
      <c r="B7" s="65" t="s">
        <v>44</v>
      </c>
      <c r="C7" s="42" t="s">
        <v>43</v>
      </c>
      <c r="D7" s="74">
        <f>SUM(D8:D30)</f>
        <v>46330993</v>
      </c>
      <c r="E7" s="43">
        <f>SUM(E8:E30)</f>
        <v>49211483</v>
      </c>
      <c r="F7" s="44">
        <f>+E7/$E$108</f>
        <v>0.15657288166870292</v>
      </c>
      <c r="H7" s="40"/>
    </row>
    <row r="8" spans="2:8" ht="15.95" customHeight="1" x14ac:dyDescent="0.2">
      <c r="B8" s="66" t="s">
        <v>45</v>
      </c>
      <c r="C8" s="45" t="s">
        <v>58</v>
      </c>
      <c r="D8" s="75">
        <v>7138392</v>
      </c>
      <c r="E8" s="46">
        <v>7779097</v>
      </c>
      <c r="F8" s="47">
        <f t="shared" ref="F8:F71" si="0">+E8/$E$108</f>
        <v>2.4750232259214008E-2</v>
      </c>
      <c r="H8" s="40"/>
    </row>
    <row r="9" spans="2:8" ht="15.95" customHeight="1" x14ac:dyDescent="0.2">
      <c r="B9" s="67" t="s">
        <v>60</v>
      </c>
      <c r="C9" s="41" t="s">
        <v>59</v>
      </c>
      <c r="D9" s="75">
        <v>13162129</v>
      </c>
      <c r="E9" s="46">
        <v>13370138</v>
      </c>
      <c r="F9" s="47">
        <f t="shared" si="0"/>
        <v>4.2538873192832415E-2</v>
      </c>
      <c r="H9" s="40"/>
    </row>
    <row r="10" spans="2:8" ht="15.95" customHeight="1" x14ac:dyDescent="0.2">
      <c r="B10" s="67" t="s">
        <v>46</v>
      </c>
      <c r="C10" s="45" t="s">
        <v>61</v>
      </c>
      <c r="D10" s="75">
        <v>6527916</v>
      </c>
      <c r="E10" s="46">
        <v>6555332</v>
      </c>
      <c r="F10" s="47">
        <f t="shared" si="0"/>
        <v>2.0856661066992466E-2</v>
      </c>
      <c r="H10" s="40"/>
    </row>
    <row r="11" spans="2:8" ht="15.95" hidden="1" customHeight="1" x14ac:dyDescent="0.2">
      <c r="B11" s="67" t="s">
        <v>47</v>
      </c>
      <c r="C11" s="45" t="s">
        <v>62</v>
      </c>
      <c r="D11" s="75"/>
      <c r="E11" s="46"/>
      <c r="F11" s="47">
        <f t="shared" si="0"/>
        <v>0</v>
      </c>
      <c r="H11" s="40"/>
    </row>
    <row r="12" spans="2:8" ht="15.95" customHeight="1" x14ac:dyDescent="0.2">
      <c r="B12" s="67" t="s">
        <v>48</v>
      </c>
      <c r="C12" s="41" t="s">
        <v>63</v>
      </c>
      <c r="D12" s="75">
        <v>1037637</v>
      </c>
      <c r="E12" s="46">
        <v>1505124</v>
      </c>
      <c r="F12" s="47">
        <f t="shared" si="0"/>
        <v>4.7887522907758091E-3</v>
      </c>
      <c r="H12" s="40"/>
    </row>
    <row r="13" spans="2:8" ht="15.95" hidden="1" customHeight="1" x14ac:dyDescent="0.2">
      <c r="B13" s="67"/>
      <c r="C13" s="45" t="s">
        <v>64</v>
      </c>
      <c r="D13" s="75"/>
      <c r="E13" s="46"/>
      <c r="F13" s="47">
        <f t="shared" si="0"/>
        <v>0</v>
      </c>
      <c r="H13" s="40"/>
    </row>
    <row r="14" spans="2:8" ht="15.95" hidden="1" customHeight="1" x14ac:dyDescent="0.2">
      <c r="B14" s="67"/>
      <c r="C14" s="45" t="s">
        <v>65</v>
      </c>
      <c r="D14" s="75"/>
      <c r="E14" s="46"/>
      <c r="F14" s="47">
        <f t="shared" si="0"/>
        <v>0</v>
      </c>
      <c r="H14" s="40"/>
    </row>
    <row r="15" spans="2:8" ht="15.95" hidden="1" customHeight="1" x14ac:dyDescent="0.2">
      <c r="B15" s="67"/>
      <c r="C15" s="45" t="s">
        <v>66</v>
      </c>
      <c r="D15" s="75"/>
      <c r="E15" s="46"/>
      <c r="F15" s="47">
        <f t="shared" si="0"/>
        <v>0</v>
      </c>
      <c r="H15" s="40"/>
    </row>
    <row r="16" spans="2:8" ht="15.95" hidden="1" customHeight="1" x14ac:dyDescent="0.2">
      <c r="B16" s="67"/>
      <c r="C16" s="45" t="s">
        <v>67</v>
      </c>
      <c r="D16" s="75"/>
      <c r="E16" s="46"/>
      <c r="F16" s="47">
        <f t="shared" si="0"/>
        <v>0</v>
      </c>
      <c r="H16" s="40"/>
    </row>
    <row r="17" spans="2:8" ht="15.95" hidden="1" customHeight="1" x14ac:dyDescent="0.2">
      <c r="B17" s="67"/>
      <c r="C17" s="45" t="s">
        <v>68</v>
      </c>
      <c r="D17" s="75"/>
      <c r="E17" s="46"/>
      <c r="F17" s="47">
        <f t="shared" si="0"/>
        <v>0</v>
      </c>
      <c r="H17" s="40"/>
    </row>
    <row r="18" spans="2:8" ht="15.95" hidden="1" customHeight="1" x14ac:dyDescent="0.2">
      <c r="B18" s="67"/>
      <c r="C18" s="45" t="s">
        <v>69</v>
      </c>
      <c r="D18" s="75"/>
      <c r="E18" s="46"/>
      <c r="F18" s="47">
        <f t="shared" si="0"/>
        <v>0</v>
      </c>
      <c r="H18" s="40"/>
    </row>
    <row r="19" spans="2:8" ht="15.95" hidden="1" customHeight="1" x14ac:dyDescent="0.2">
      <c r="B19" s="67"/>
      <c r="C19" s="45" t="s">
        <v>70</v>
      </c>
      <c r="D19" s="75"/>
      <c r="E19" s="46"/>
      <c r="F19" s="47">
        <f t="shared" si="0"/>
        <v>0</v>
      </c>
      <c r="H19" s="40"/>
    </row>
    <row r="20" spans="2:8" ht="15.95" hidden="1" customHeight="1" x14ac:dyDescent="0.2">
      <c r="B20" s="67"/>
      <c r="C20" s="45" t="s">
        <v>71</v>
      </c>
      <c r="D20" s="75"/>
      <c r="E20" s="46"/>
      <c r="F20" s="47">
        <f t="shared" si="0"/>
        <v>0</v>
      </c>
      <c r="H20" s="40"/>
    </row>
    <row r="21" spans="2:8" ht="15.95" hidden="1" customHeight="1" x14ac:dyDescent="0.2">
      <c r="B21" s="67"/>
      <c r="C21" s="45" t="s">
        <v>72</v>
      </c>
      <c r="D21" s="75"/>
      <c r="E21" s="46"/>
      <c r="F21" s="47">
        <f t="shared" si="0"/>
        <v>0</v>
      </c>
      <c r="H21" s="40"/>
    </row>
    <row r="22" spans="2:8" ht="15.95" customHeight="1" x14ac:dyDescent="0.2">
      <c r="B22" s="67" t="s">
        <v>49</v>
      </c>
      <c r="C22" s="45" t="s">
        <v>73</v>
      </c>
      <c r="D22" s="75">
        <v>781000</v>
      </c>
      <c r="E22" s="46">
        <v>790000</v>
      </c>
      <c r="F22" s="47">
        <f t="shared" si="0"/>
        <v>2.5134901242109551E-3</v>
      </c>
      <c r="H22" s="40"/>
    </row>
    <row r="23" spans="2:8" ht="15.95" customHeight="1" x14ac:dyDescent="0.2">
      <c r="B23" s="67" t="s">
        <v>50</v>
      </c>
      <c r="C23" s="45" t="s">
        <v>74</v>
      </c>
      <c r="D23" s="75">
        <v>6711821</v>
      </c>
      <c r="E23" s="46">
        <v>7645323</v>
      </c>
      <c r="F23" s="47">
        <f t="shared" si="0"/>
        <v>2.4324612477092243E-2</v>
      </c>
      <c r="H23" s="40"/>
    </row>
    <row r="24" spans="2:8" ht="15.95" hidden="1" customHeight="1" x14ac:dyDescent="0.2">
      <c r="B24" s="67" t="s">
        <v>51</v>
      </c>
      <c r="C24" s="45" t="s">
        <v>75</v>
      </c>
      <c r="D24" s="75"/>
      <c r="E24" s="46">
        <v>0</v>
      </c>
      <c r="F24" s="47">
        <f t="shared" si="0"/>
        <v>0</v>
      </c>
      <c r="H24" s="40"/>
    </row>
    <row r="25" spans="2:8" ht="15.95" hidden="1" customHeight="1" x14ac:dyDescent="0.2">
      <c r="B25" s="67" t="s">
        <v>52</v>
      </c>
      <c r="C25" s="45" t="s">
        <v>76</v>
      </c>
      <c r="D25" s="75"/>
      <c r="E25" s="46">
        <v>0</v>
      </c>
      <c r="F25" s="47">
        <f t="shared" si="0"/>
        <v>0</v>
      </c>
      <c r="H25" s="40"/>
    </row>
    <row r="26" spans="2:8" ht="15.95" customHeight="1" x14ac:dyDescent="0.2">
      <c r="B26" s="67" t="s">
        <v>53</v>
      </c>
      <c r="C26" s="45" t="s">
        <v>77</v>
      </c>
      <c r="D26" s="75">
        <v>735019</v>
      </c>
      <c r="E26" s="46">
        <v>751264</v>
      </c>
      <c r="F26" s="47">
        <f t="shared" si="0"/>
        <v>2.3902463856648342E-3</v>
      </c>
      <c r="H26" s="40"/>
    </row>
    <row r="27" spans="2:8" ht="15.95" hidden="1" customHeight="1" x14ac:dyDescent="0.2">
      <c r="B27" s="67" t="s">
        <v>54</v>
      </c>
      <c r="C27" s="45" t="s">
        <v>78</v>
      </c>
      <c r="D27" s="75"/>
      <c r="E27" s="46">
        <v>0</v>
      </c>
      <c r="F27" s="47">
        <f t="shared" si="0"/>
        <v>0</v>
      </c>
      <c r="H27" s="40"/>
    </row>
    <row r="28" spans="2:8" ht="15.95" hidden="1" customHeight="1" x14ac:dyDescent="0.2">
      <c r="B28" s="67" t="s">
        <v>55</v>
      </c>
      <c r="C28" s="45" t="s">
        <v>79</v>
      </c>
      <c r="D28" s="75"/>
      <c r="E28" s="46">
        <v>0</v>
      </c>
      <c r="F28" s="47">
        <f t="shared" si="0"/>
        <v>0</v>
      </c>
      <c r="H28" s="40"/>
    </row>
    <row r="29" spans="2:8" ht="15.95" customHeight="1" x14ac:dyDescent="0.2">
      <c r="B29" s="67" t="s">
        <v>56</v>
      </c>
      <c r="C29" s="45" t="s">
        <v>80</v>
      </c>
      <c r="D29" s="75">
        <v>58657</v>
      </c>
      <c r="E29" s="46">
        <v>55993</v>
      </c>
      <c r="F29" s="47">
        <f t="shared" si="0"/>
        <v>1.7814918041132152E-4</v>
      </c>
      <c r="H29" s="40"/>
    </row>
    <row r="30" spans="2:8" ht="15.95" customHeight="1" x14ac:dyDescent="0.2">
      <c r="B30" s="67" t="s">
        <v>57</v>
      </c>
      <c r="C30" s="45" t="s">
        <v>81</v>
      </c>
      <c r="D30" s="75">
        <v>10178422</v>
      </c>
      <c r="E30" s="46">
        <v>10759212</v>
      </c>
      <c r="F30" s="47">
        <f t="shared" si="0"/>
        <v>3.4231864691508858E-2</v>
      </c>
      <c r="H30" s="40"/>
    </row>
    <row r="31" spans="2:8" s="38" customFormat="1" ht="15.95" customHeight="1" x14ac:dyDescent="0.2">
      <c r="B31" s="68" t="s">
        <v>82</v>
      </c>
      <c r="C31" s="48" t="s">
        <v>83</v>
      </c>
      <c r="D31" s="76">
        <f>SUM(D32:D44)</f>
        <v>37928497</v>
      </c>
      <c r="E31" s="49">
        <f>SUM(E32:E44)</f>
        <v>40408722</v>
      </c>
      <c r="F31" s="50">
        <f t="shared" si="0"/>
        <v>0.12856572617593159</v>
      </c>
      <c r="H31" s="40"/>
    </row>
    <row r="32" spans="2:8" ht="15.95" customHeight="1" x14ac:dyDescent="0.2">
      <c r="B32" s="66" t="s">
        <v>84</v>
      </c>
      <c r="C32" s="45" t="s">
        <v>191</v>
      </c>
      <c r="D32" s="75">
        <v>29233622</v>
      </c>
      <c r="E32" s="46">
        <v>31619933</v>
      </c>
      <c r="F32" s="47">
        <f t="shared" si="0"/>
        <v>0.10060302446039503</v>
      </c>
      <c r="H32" s="40"/>
    </row>
    <row r="33" spans="2:8" ht="15.95" hidden="1" customHeight="1" x14ac:dyDescent="0.2">
      <c r="B33" s="66" t="s">
        <v>85</v>
      </c>
      <c r="C33" s="45" t="s">
        <v>192</v>
      </c>
      <c r="D33" s="75">
        <v>5703896</v>
      </c>
      <c r="E33" s="46">
        <v>6196187</v>
      </c>
      <c r="F33" s="47">
        <f t="shared" si="0"/>
        <v>1.9713993458562409E-2</v>
      </c>
      <c r="H33" s="40"/>
    </row>
    <row r="34" spans="2:8" ht="15.95" customHeight="1" x14ac:dyDescent="0.2">
      <c r="B34" s="66" t="s">
        <v>86</v>
      </c>
      <c r="C34" s="45" t="s">
        <v>193</v>
      </c>
      <c r="D34" s="75">
        <v>325417</v>
      </c>
      <c r="E34" s="46">
        <v>428089</v>
      </c>
      <c r="F34" s="47">
        <f t="shared" si="0"/>
        <v>1.362022118713093E-3</v>
      </c>
      <c r="H34" s="40"/>
    </row>
    <row r="35" spans="2:8" ht="15.95" customHeight="1" x14ac:dyDescent="0.2">
      <c r="B35" s="66" t="s">
        <v>87</v>
      </c>
      <c r="C35" s="45" t="s">
        <v>194</v>
      </c>
      <c r="D35" s="75">
        <v>274450</v>
      </c>
      <c r="E35" s="46">
        <v>800661</v>
      </c>
      <c r="F35" s="47">
        <f t="shared" si="0"/>
        <v>2.5474095143555283E-3</v>
      </c>
      <c r="H35" s="40"/>
    </row>
    <row r="36" spans="2:8" ht="15.95" hidden="1" customHeight="1" x14ac:dyDescent="0.2">
      <c r="B36" s="66" t="s">
        <v>88</v>
      </c>
      <c r="C36" s="45" t="s">
        <v>73</v>
      </c>
      <c r="D36" s="75">
        <v>1500</v>
      </c>
      <c r="E36" s="46">
        <v>0</v>
      </c>
      <c r="F36" s="47">
        <f t="shared" si="0"/>
        <v>0</v>
      </c>
      <c r="H36" s="40"/>
    </row>
    <row r="37" spans="2:8" ht="15.95" customHeight="1" x14ac:dyDescent="0.2">
      <c r="B37" s="66" t="s">
        <v>89</v>
      </c>
      <c r="C37" s="45" t="s">
        <v>74</v>
      </c>
      <c r="D37" s="75">
        <v>1803150</v>
      </c>
      <c r="E37" s="46">
        <v>921500</v>
      </c>
      <c r="F37" s="47">
        <f t="shared" si="0"/>
        <v>2.9318748727346772E-3</v>
      </c>
      <c r="H37" s="40"/>
    </row>
    <row r="38" spans="2:8" ht="15.95" hidden="1" customHeight="1" x14ac:dyDescent="0.2">
      <c r="B38" s="66" t="s">
        <v>90</v>
      </c>
      <c r="C38" s="45" t="s">
        <v>75</v>
      </c>
      <c r="D38" s="77"/>
      <c r="E38" s="46">
        <v>0</v>
      </c>
      <c r="F38" s="47">
        <f t="shared" si="0"/>
        <v>0</v>
      </c>
      <c r="H38" s="40"/>
    </row>
    <row r="39" spans="2:8" ht="15.95" hidden="1" customHeight="1" x14ac:dyDescent="0.2">
      <c r="B39" s="66" t="s">
        <v>91</v>
      </c>
      <c r="C39" s="45" t="s">
        <v>76</v>
      </c>
      <c r="D39" s="77"/>
      <c r="E39" s="46">
        <v>0</v>
      </c>
      <c r="F39" s="47">
        <f t="shared" si="0"/>
        <v>0</v>
      </c>
      <c r="H39" s="40"/>
    </row>
    <row r="40" spans="2:8" ht="15.95" customHeight="1" x14ac:dyDescent="0.2">
      <c r="B40" s="66" t="s">
        <v>92</v>
      </c>
      <c r="C40" s="45" t="s">
        <v>77</v>
      </c>
      <c r="D40" s="75">
        <v>336569</v>
      </c>
      <c r="E40" s="46">
        <v>305535</v>
      </c>
      <c r="F40" s="47">
        <f t="shared" si="0"/>
        <v>9.7210025962125835E-4</v>
      </c>
      <c r="H40" s="40"/>
    </row>
    <row r="41" spans="2:8" ht="15.95" hidden="1" customHeight="1" x14ac:dyDescent="0.2">
      <c r="B41" s="66" t="s">
        <v>93</v>
      </c>
      <c r="C41" s="45" t="s">
        <v>78</v>
      </c>
      <c r="D41" s="77"/>
      <c r="E41" s="46">
        <v>0</v>
      </c>
      <c r="F41" s="47">
        <f t="shared" si="0"/>
        <v>0</v>
      </c>
      <c r="H41" s="40"/>
    </row>
    <row r="42" spans="2:8" ht="15.95" hidden="1" customHeight="1" x14ac:dyDescent="0.2">
      <c r="B42" s="66" t="s">
        <v>94</v>
      </c>
      <c r="C42" s="45" t="s">
        <v>79</v>
      </c>
      <c r="D42" s="77"/>
      <c r="E42" s="46">
        <v>0</v>
      </c>
      <c r="F42" s="47">
        <f t="shared" si="0"/>
        <v>0</v>
      </c>
      <c r="H42" s="40"/>
    </row>
    <row r="43" spans="2:8" ht="15.95" customHeight="1" x14ac:dyDescent="0.2">
      <c r="B43" s="66" t="s">
        <v>95</v>
      </c>
      <c r="C43" s="45" t="s">
        <v>80</v>
      </c>
      <c r="D43" s="75">
        <v>58393</v>
      </c>
      <c r="E43" s="46">
        <v>48317</v>
      </c>
      <c r="F43" s="47">
        <f t="shared" si="0"/>
        <v>1.5372696497658318E-4</v>
      </c>
      <c r="H43" s="40"/>
    </row>
    <row r="44" spans="2:8" ht="15.95" customHeight="1" x14ac:dyDescent="0.2">
      <c r="B44" s="66" t="s">
        <v>96</v>
      </c>
      <c r="C44" s="45" t="s">
        <v>81</v>
      </c>
      <c r="D44" s="75">
        <v>191500</v>
      </c>
      <c r="E44" s="46">
        <v>88500</v>
      </c>
      <c r="F44" s="47">
        <f t="shared" si="0"/>
        <v>2.8157452657299938E-4</v>
      </c>
      <c r="H44" s="40"/>
    </row>
    <row r="45" spans="2:8" s="38" customFormat="1" ht="15.95" customHeight="1" x14ac:dyDescent="0.2">
      <c r="B45" s="68" t="s">
        <v>97</v>
      </c>
      <c r="C45" s="51" t="s">
        <v>98</v>
      </c>
      <c r="D45" s="78">
        <f>SUM(D46:D60)</f>
        <v>24138691</v>
      </c>
      <c r="E45" s="52">
        <f>SUM(E46:E60)</f>
        <v>30529861</v>
      </c>
      <c r="F45" s="53">
        <f t="shared" si="0"/>
        <v>9.7134815338016697E-2</v>
      </c>
      <c r="H45" s="40"/>
    </row>
    <row r="46" spans="2:8" ht="15.95" customHeight="1" x14ac:dyDescent="0.2">
      <c r="B46" s="66" t="s">
        <v>99</v>
      </c>
      <c r="C46" s="45" t="s">
        <v>185</v>
      </c>
      <c r="D46" s="75">
        <v>4459105</v>
      </c>
      <c r="E46" s="46">
        <v>5689973</v>
      </c>
      <c r="F46" s="47">
        <f t="shared" si="0"/>
        <v>1.8103406256363266E-2</v>
      </c>
      <c r="H46" s="40"/>
    </row>
    <row r="47" spans="2:8" ht="15.95" customHeight="1" x14ac:dyDescent="0.2">
      <c r="B47" s="66" t="s">
        <v>100</v>
      </c>
      <c r="C47" s="45" t="s">
        <v>186</v>
      </c>
      <c r="D47" s="75">
        <v>1774210</v>
      </c>
      <c r="E47" s="46">
        <v>1871458</v>
      </c>
      <c r="F47" s="47">
        <f t="shared" si="0"/>
        <v>5.9542926593361837E-3</v>
      </c>
      <c r="H47" s="40"/>
    </row>
    <row r="48" spans="2:8" ht="15.95" customHeight="1" x14ac:dyDescent="0.2">
      <c r="B48" s="66" t="s">
        <v>101</v>
      </c>
      <c r="C48" s="45" t="s">
        <v>187</v>
      </c>
      <c r="D48" s="75">
        <v>7071442</v>
      </c>
      <c r="E48" s="46">
        <v>11711637</v>
      </c>
      <c r="F48" s="47">
        <f t="shared" si="0"/>
        <v>3.7262131566890656E-2</v>
      </c>
      <c r="H48" s="40"/>
    </row>
    <row r="49" spans="2:8" ht="15.95" customHeight="1" x14ac:dyDescent="0.2">
      <c r="B49" s="66" t="s">
        <v>102</v>
      </c>
      <c r="C49" s="45" t="s">
        <v>188</v>
      </c>
      <c r="D49" s="75">
        <v>164340</v>
      </c>
      <c r="E49" s="46">
        <v>477640</v>
      </c>
      <c r="F49" s="47">
        <f t="shared" si="0"/>
        <v>1.5196752188963551E-3</v>
      </c>
      <c r="H49" s="40"/>
    </row>
    <row r="50" spans="2:8" ht="15.95" customHeight="1" x14ac:dyDescent="0.2">
      <c r="B50" s="66" t="s">
        <v>103</v>
      </c>
      <c r="C50" s="45" t="s">
        <v>189</v>
      </c>
      <c r="D50" s="75">
        <v>750536</v>
      </c>
      <c r="E50" s="46">
        <v>565030</v>
      </c>
      <c r="F50" s="47">
        <f t="shared" si="0"/>
        <v>1.7977181327631848E-3</v>
      </c>
      <c r="H50" s="40"/>
    </row>
    <row r="51" spans="2:8" ht="15.95" customHeight="1" x14ac:dyDescent="0.2">
      <c r="B51" s="66" t="s">
        <v>104</v>
      </c>
      <c r="C51" s="45" t="s">
        <v>190</v>
      </c>
      <c r="D51" s="75">
        <v>2248130</v>
      </c>
      <c r="E51" s="46">
        <v>2450579</v>
      </c>
      <c r="F51" s="47">
        <f t="shared" si="0"/>
        <v>7.7968431836693136E-3</v>
      </c>
      <c r="H51" s="40"/>
    </row>
    <row r="52" spans="2:8" ht="15.95" customHeight="1" x14ac:dyDescent="0.2">
      <c r="B52" s="66" t="s">
        <v>105</v>
      </c>
      <c r="C52" s="45" t="s">
        <v>73</v>
      </c>
      <c r="D52" s="75">
        <v>742782</v>
      </c>
      <c r="E52" s="46">
        <v>1184665</v>
      </c>
      <c r="F52" s="47">
        <f t="shared" si="0"/>
        <v>3.7691693392384444E-3</v>
      </c>
      <c r="H52" s="40"/>
    </row>
    <row r="53" spans="2:8" ht="15.95" customHeight="1" x14ac:dyDescent="0.2">
      <c r="B53" s="66" t="s">
        <v>106</v>
      </c>
      <c r="C53" s="45" t="s">
        <v>74</v>
      </c>
      <c r="D53" s="75">
        <v>3619367</v>
      </c>
      <c r="E53" s="46">
        <v>3441560</v>
      </c>
      <c r="F53" s="47">
        <f t="shared" si="0"/>
        <v>1.094978110364488E-2</v>
      </c>
      <c r="H53" s="40"/>
    </row>
    <row r="54" spans="2:8" ht="15.95" hidden="1" customHeight="1" x14ac:dyDescent="0.2">
      <c r="B54" s="66" t="s">
        <v>107</v>
      </c>
      <c r="C54" s="45" t="s">
        <v>75</v>
      </c>
      <c r="D54" s="77"/>
      <c r="E54" s="46">
        <v>0</v>
      </c>
      <c r="F54" s="47">
        <f t="shared" si="0"/>
        <v>0</v>
      </c>
      <c r="H54" s="40"/>
    </row>
    <row r="55" spans="2:8" ht="15.95" hidden="1" customHeight="1" x14ac:dyDescent="0.2">
      <c r="B55" s="66" t="s">
        <v>108</v>
      </c>
      <c r="C55" s="45" t="s">
        <v>76</v>
      </c>
      <c r="D55" s="77"/>
      <c r="E55" s="46">
        <v>0</v>
      </c>
      <c r="F55" s="47">
        <f t="shared" si="0"/>
        <v>0</v>
      </c>
      <c r="H55" s="40"/>
    </row>
    <row r="56" spans="2:8" ht="15.95" customHeight="1" x14ac:dyDescent="0.2">
      <c r="B56" s="66" t="s">
        <v>109</v>
      </c>
      <c r="C56" s="45" t="s">
        <v>77</v>
      </c>
      <c r="D56" s="75">
        <v>549781</v>
      </c>
      <c r="E56" s="46">
        <v>458774</v>
      </c>
      <c r="F56" s="47">
        <f t="shared" si="0"/>
        <v>1.4596505294237425E-3</v>
      </c>
      <c r="H56" s="40"/>
    </row>
    <row r="57" spans="2:8" ht="15.95" hidden="1" customHeight="1" x14ac:dyDescent="0.2">
      <c r="B57" s="66" t="s">
        <v>110</v>
      </c>
      <c r="C57" s="45" t="s">
        <v>78</v>
      </c>
      <c r="D57" s="77"/>
      <c r="E57" s="46">
        <v>0</v>
      </c>
      <c r="F57" s="47">
        <f t="shared" si="0"/>
        <v>0</v>
      </c>
      <c r="H57" s="40"/>
    </row>
    <row r="58" spans="2:8" ht="15.95" hidden="1" customHeight="1" x14ac:dyDescent="0.2">
      <c r="B58" s="66" t="s">
        <v>111</v>
      </c>
      <c r="C58" s="45" t="s">
        <v>79</v>
      </c>
      <c r="D58" s="77"/>
      <c r="E58" s="46">
        <v>0</v>
      </c>
      <c r="F58" s="47">
        <f t="shared" si="0"/>
        <v>0</v>
      </c>
      <c r="H58" s="40"/>
    </row>
    <row r="59" spans="2:8" ht="15.95" customHeight="1" x14ac:dyDescent="0.2">
      <c r="B59" s="66" t="s">
        <v>112</v>
      </c>
      <c r="C59" s="45" t="s">
        <v>80</v>
      </c>
      <c r="D59" s="75">
        <v>114328</v>
      </c>
      <c r="E59" s="46">
        <v>124249</v>
      </c>
      <c r="F59" s="47">
        <f t="shared" si="0"/>
        <v>3.9531472714314801E-4</v>
      </c>
      <c r="H59" s="40"/>
    </row>
    <row r="60" spans="2:8" ht="15.95" customHeight="1" x14ac:dyDescent="0.2">
      <c r="B60" s="66" t="s">
        <v>113</v>
      </c>
      <c r="C60" s="45" t="s">
        <v>81</v>
      </c>
      <c r="D60" s="75">
        <v>2644670</v>
      </c>
      <c r="E60" s="46">
        <v>2554296</v>
      </c>
      <c r="F60" s="47">
        <f t="shared" si="0"/>
        <v>8.1268326206475252E-3</v>
      </c>
      <c r="H60" s="40"/>
    </row>
    <row r="61" spans="2:8" s="38" customFormat="1" ht="15.95" customHeight="1" x14ac:dyDescent="0.2">
      <c r="B61" s="68" t="s">
        <v>114</v>
      </c>
      <c r="C61" s="51" t="s">
        <v>126</v>
      </c>
      <c r="D61" s="78">
        <f>SUM(D62:D73)</f>
        <v>131273036</v>
      </c>
      <c r="E61" s="52">
        <f>SUM(E62:E73)</f>
        <v>114573980</v>
      </c>
      <c r="F61" s="53">
        <f t="shared" si="0"/>
        <v>0.36453236357157404</v>
      </c>
      <c r="H61" s="40"/>
    </row>
    <row r="62" spans="2:8" ht="15.95" customHeight="1" x14ac:dyDescent="0.2">
      <c r="B62" s="66" t="s">
        <v>117</v>
      </c>
      <c r="C62" s="45" t="s">
        <v>182</v>
      </c>
      <c r="D62" s="75">
        <v>14656570</v>
      </c>
      <c r="E62" s="46">
        <v>11785496</v>
      </c>
      <c r="F62" s="47">
        <f t="shared" si="0"/>
        <v>3.7497123803705963E-2</v>
      </c>
      <c r="H62" s="40"/>
    </row>
    <row r="63" spans="2:8" ht="15.95" customHeight="1" x14ac:dyDescent="0.2">
      <c r="B63" s="66" t="s">
        <v>115</v>
      </c>
      <c r="C63" s="45" t="s">
        <v>183</v>
      </c>
      <c r="D63" s="75">
        <v>7539885</v>
      </c>
      <c r="E63" s="46">
        <v>6427688</v>
      </c>
      <c r="F63" s="47">
        <f t="shared" si="0"/>
        <v>2.0450544695581347E-2</v>
      </c>
      <c r="H63" s="40"/>
    </row>
    <row r="64" spans="2:8" ht="15.95" customHeight="1" x14ac:dyDescent="0.2">
      <c r="B64" s="66" t="s">
        <v>116</v>
      </c>
      <c r="C64" s="45" t="s">
        <v>184</v>
      </c>
      <c r="D64" s="75">
        <v>15864799</v>
      </c>
      <c r="E64" s="46">
        <v>13711284</v>
      </c>
      <c r="F64" s="47">
        <f t="shared" si="0"/>
        <v>4.3624274587660355E-2</v>
      </c>
      <c r="H64" s="40"/>
    </row>
    <row r="65" spans="2:8" ht="15.95" customHeight="1" x14ac:dyDescent="0.2">
      <c r="B65" s="66" t="s">
        <v>127</v>
      </c>
      <c r="C65" s="45" t="s">
        <v>73</v>
      </c>
      <c r="D65" s="75">
        <v>3291079</v>
      </c>
      <c r="E65" s="46">
        <v>4706143</v>
      </c>
      <c r="F65" s="47">
        <f t="shared" si="0"/>
        <v>1.4973220194461413E-2</v>
      </c>
      <c r="H65" s="40"/>
    </row>
    <row r="66" spans="2:8" ht="15.95" customHeight="1" x14ac:dyDescent="0.2">
      <c r="B66" s="66" t="s">
        <v>118</v>
      </c>
      <c r="C66" s="45" t="s">
        <v>74</v>
      </c>
      <c r="D66" s="75">
        <v>35241792</v>
      </c>
      <c r="E66" s="46">
        <v>34565915</v>
      </c>
      <c r="F66" s="47">
        <f t="shared" si="0"/>
        <v>0.10997605821115862</v>
      </c>
      <c r="H66" s="40"/>
    </row>
    <row r="67" spans="2:8" ht="15.95" hidden="1" customHeight="1" x14ac:dyDescent="0.2">
      <c r="B67" s="66" t="s">
        <v>119</v>
      </c>
      <c r="C67" s="45" t="s">
        <v>75</v>
      </c>
      <c r="D67" s="77"/>
      <c r="E67" s="46">
        <v>0</v>
      </c>
      <c r="F67" s="47">
        <f t="shared" si="0"/>
        <v>0</v>
      </c>
      <c r="H67" s="40"/>
    </row>
    <row r="68" spans="2:8" ht="15.95" hidden="1" customHeight="1" x14ac:dyDescent="0.2">
      <c r="B68" s="66" t="s">
        <v>120</v>
      </c>
      <c r="C68" s="45" t="s">
        <v>76</v>
      </c>
      <c r="D68" s="77"/>
      <c r="E68" s="46">
        <v>0</v>
      </c>
      <c r="F68" s="47">
        <f t="shared" si="0"/>
        <v>0</v>
      </c>
      <c r="H68" s="40"/>
    </row>
    <row r="69" spans="2:8" ht="15.95" customHeight="1" x14ac:dyDescent="0.2">
      <c r="B69" s="66" t="s">
        <v>121</v>
      </c>
      <c r="C69" s="45" t="s">
        <v>77</v>
      </c>
      <c r="D69" s="75">
        <v>4065026</v>
      </c>
      <c r="E69" s="46">
        <v>4051343</v>
      </c>
      <c r="F69" s="47">
        <f t="shared" si="0"/>
        <v>1.288988686112808E-2</v>
      </c>
      <c r="H69" s="40"/>
    </row>
    <row r="70" spans="2:8" ht="15.95" hidden="1" customHeight="1" x14ac:dyDescent="0.2">
      <c r="B70" s="66" t="s">
        <v>122</v>
      </c>
      <c r="C70" s="45" t="s">
        <v>78</v>
      </c>
      <c r="D70" s="77"/>
      <c r="E70" s="46">
        <v>0</v>
      </c>
      <c r="F70" s="47">
        <f t="shared" si="0"/>
        <v>0</v>
      </c>
      <c r="H70" s="40"/>
    </row>
    <row r="71" spans="2:8" ht="15.95" hidden="1" customHeight="1" x14ac:dyDescent="0.2">
      <c r="B71" s="66" t="s">
        <v>123</v>
      </c>
      <c r="C71" s="45" t="s">
        <v>79</v>
      </c>
      <c r="D71" s="77"/>
      <c r="E71" s="46">
        <v>0</v>
      </c>
      <c r="F71" s="47">
        <f t="shared" si="0"/>
        <v>0</v>
      </c>
      <c r="H71" s="40"/>
    </row>
    <row r="72" spans="2:8" ht="15.95" customHeight="1" x14ac:dyDescent="0.2">
      <c r="B72" s="66" t="s">
        <v>124</v>
      </c>
      <c r="C72" s="45" t="s">
        <v>80</v>
      </c>
      <c r="D72" s="75">
        <v>715649</v>
      </c>
      <c r="E72" s="46">
        <v>809608</v>
      </c>
      <c r="F72" s="47">
        <f t="shared" ref="F72:F107" si="1">+E72/$E$108</f>
        <v>2.5758755854204847E-3</v>
      </c>
      <c r="H72" s="40"/>
    </row>
    <row r="73" spans="2:8" ht="15.95" customHeight="1" x14ac:dyDescent="0.2">
      <c r="B73" s="66" t="s">
        <v>125</v>
      </c>
      <c r="C73" s="45" t="s">
        <v>81</v>
      </c>
      <c r="D73" s="75">
        <v>49898236</v>
      </c>
      <c r="E73" s="46">
        <v>38516503</v>
      </c>
      <c r="F73" s="47">
        <f t="shared" si="1"/>
        <v>0.12254537963245775</v>
      </c>
      <c r="H73" s="40"/>
    </row>
    <row r="74" spans="2:8" s="38" customFormat="1" ht="15.95" customHeight="1" x14ac:dyDescent="0.2">
      <c r="B74" s="68" t="s">
        <v>128</v>
      </c>
      <c r="C74" s="51" t="s">
        <v>129</v>
      </c>
      <c r="D74" s="78">
        <f>SUM(D75:D87)</f>
        <v>8393144</v>
      </c>
      <c r="E74" s="52">
        <f>SUM(E75:E87)</f>
        <v>7966771</v>
      </c>
      <c r="F74" s="53">
        <f t="shared" si="1"/>
        <v>2.5347342063734474E-2</v>
      </c>
      <c r="H74" s="40"/>
    </row>
    <row r="75" spans="2:8" ht="15.95" hidden="1" customHeight="1" x14ac:dyDescent="0.2">
      <c r="B75" s="66" t="s">
        <v>130</v>
      </c>
      <c r="C75" s="45" t="s">
        <v>178</v>
      </c>
      <c r="D75" s="75"/>
      <c r="E75" s="46">
        <v>0</v>
      </c>
      <c r="F75" s="47">
        <f t="shared" si="1"/>
        <v>0</v>
      </c>
      <c r="H75" s="40"/>
    </row>
    <row r="76" spans="2:8" ht="15.95" customHeight="1" x14ac:dyDescent="0.2">
      <c r="B76" s="66" t="s">
        <v>131</v>
      </c>
      <c r="C76" s="45" t="s">
        <v>179</v>
      </c>
      <c r="D76" s="75">
        <v>1566607</v>
      </c>
      <c r="E76" s="46">
        <v>1262103</v>
      </c>
      <c r="F76" s="47">
        <f t="shared" si="1"/>
        <v>4.0155486408063532E-3</v>
      </c>
      <c r="H76" s="40"/>
    </row>
    <row r="77" spans="2:8" ht="15.95" customHeight="1" x14ac:dyDescent="0.2">
      <c r="B77" s="66" t="s">
        <v>132</v>
      </c>
      <c r="C77" s="45" t="s">
        <v>180</v>
      </c>
      <c r="D77" s="79">
        <v>1729156</v>
      </c>
      <c r="E77" s="54">
        <v>1773365</v>
      </c>
      <c r="F77" s="47">
        <f t="shared" si="1"/>
        <v>5.6421967267358993E-3</v>
      </c>
      <c r="H77" s="40"/>
    </row>
    <row r="78" spans="2:8" ht="15.95" hidden="1" customHeight="1" x14ac:dyDescent="0.2">
      <c r="B78" s="66" t="s">
        <v>133</v>
      </c>
      <c r="C78" s="45" t="s">
        <v>181</v>
      </c>
      <c r="D78" s="77"/>
      <c r="E78" s="46">
        <v>0</v>
      </c>
      <c r="F78" s="47">
        <f t="shared" si="1"/>
        <v>0</v>
      </c>
      <c r="H78" s="40"/>
    </row>
    <row r="79" spans="2:8" ht="15.95" customHeight="1" x14ac:dyDescent="0.2">
      <c r="B79" s="66" t="s">
        <v>134</v>
      </c>
      <c r="C79" s="45" t="s">
        <v>73</v>
      </c>
      <c r="D79" s="75">
        <v>503000</v>
      </c>
      <c r="E79" s="46">
        <v>573000</v>
      </c>
      <c r="F79" s="47">
        <f t="shared" si="1"/>
        <v>1.8230757483200977E-3</v>
      </c>
      <c r="H79" s="40"/>
    </row>
    <row r="80" spans="2:8" ht="15.95" customHeight="1" x14ac:dyDescent="0.2">
      <c r="B80" s="66" t="s">
        <v>135</v>
      </c>
      <c r="C80" s="45" t="s">
        <v>74</v>
      </c>
      <c r="D80" s="75">
        <v>981222</v>
      </c>
      <c r="E80" s="46">
        <v>837336</v>
      </c>
      <c r="F80" s="47">
        <f t="shared" si="1"/>
        <v>2.6640959071472206E-3</v>
      </c>
      <c r="H80" s="40"/>
    </row>
    <row r="81" spans="2:8 16379:16379" ht="15.95" hidden="1" customHeight="1" x14ac:dyDescent="0.2">
      <c r="B81" s="66" t="s">
        <v>136</v>
      </c>
      <c r="C81" s="45" t="s">
        <v>75</v>
      </c>
      <c r="D81" s="77"/>
      <c r="E81" s="46">
        <v>0</v>
      </c>
      <c r="F81" s="47">
        <f t="shared" si="1"/>
        <v>0</v>
      </c>
      <c r="H81" s="40"/>
    </row>
    <row r="82" spans="2:8 16379:16379" ht="15.95" hidden="1" customHeight="1" x14ac:dyDescent="0.2">
      <c r="B82" s="66" t="s">
        <v>137</v>
      </c>
      <c r="C82" s="45" t="s">
        <v>76</v>
      </c>
      <c r="D82" s="77"/>
      <c r="E82" s="46">
        <v>0</v>
      </c>
      <c r="F82" s="47">
        <f t="shared" si="1"/>
        <v>0</v>
      </c>
      <c r="H82" s="40"/>
    </row>
    <row r="83" spans="2:8 16379:16379" ht="15.95" customHeight="1" x14ac:dyDescent="0.2">
      <c r="B83" s="66" t="s">
        <v>138</v>
      </c>
      <c r="C83" s="45" t="s">
        <v>77</v>
      </c>
      <c r="D83" s="75">
        <v>469043</v>
      </c>
      <c r="E83" s="46">
        <v>296932</v>
      </c>
      <c r="F83" s="47">
        <f t="shared" si="1"/>
        <v>9.4472867033190797E-4</v>
      </c>
      <c r="H83" s="40"/>
    </row>
    <row r="84" spans="2:8 16379:16379" ht="15.95" hidden="1" customHeight="1" x14ac:dyDescent="0.2">
      <c r="B84" s="66" t="s">
        <v>139</v>
      </c>
      <c r="C84" s="45" t="s">
        <v>78</v>
      </c>
      <c r="D84" s="77"/>
      <c r="E84" s="46">
        <v>0</v>
      </c>
      <c r="F84" s="47">
        <f t="shared" si="1"/>
        <v>0</v>
      </c>
      <c r="H84" s="40"/>
    </row>
    <row r="85" spans="2:8 16379:16379" ht="15.95" hidden="1" customHeight="1" x14ac:dyDescent="0.2">
      <c r="B85" s="66" t="s">
        <v>140</v>
      </c>
      <c r="C85" s="45" t="s">
        <v>79</v>
      </c>
      <c r="D85" s="77"/>
      <c r="E85" s="46">
        <v>0</v>
      </c>
      <c r="F85" s="47">
        <f t="shared" si="1"/>
        <v>0</v>
      </c>
      <c r="H85" s="40"/>
    </row>
    <row r="86" spans="2:8 16379:16379" ht="15.95" customHeight="1" x14ac:dyDescent="0.2">
      <c r="B86" s="66" t="s">
        <v>141</v>
      </c>
      <c r="C86" s="45" t="s">
        <v>80</v>
      </c>
      <c r="D86" s="75">
        <v>44544</v>
      </c>
      <c r="E86" s="46">
        <v>57424</v>
      </c>
      <c r="F86" s="47">
        <f t="shared" si="1"/>
        <v>1.8270209733251884E-4</v>
      </c>
      <c r="H86" s="40"/>
    </row>
    <row r="87" spans="2:8 16379:16379" ht="15.95" customHeight="1" x14ac:dyDescent="0.2">
      <c r="B87" s="66" t="s">
        <v>142</v>
      </c>
      <c r="C87" s="45" t="s">
        <v>81</v>
      </c>
      <c r="D87" s="75">
        <v>3099572</v>
      </c>
      <c r="E87" s="46">
        <v>3166611</v>
      </c>
      <c r="F87" s="47">
        <f t="shared" si="1"/>
        <v>1.0074994273060477E-2</v>
      </c>
      <c r="H87" s="40"/>
    </row>
    <row r="88" spans="2:8 16379:16379" s="38" customFormat="1" ht="15.95" customHeight="1" x14ac:dyDescent="0.2">
      <c r="B88" s="68" t="s">
        <v>143</v>
      </c>
      <c r="C88" s="51" t="s">
        <v>144</v>
      </c>
      <c r="D88" s="78">
        <f>SUM(D89:D107)</f>
        <v>61235639</v>
      </c>
      <c r="E88" s="52">
        <f>SUM(E89:E107)</f>
        <v>71613183</v>
      </c>
      <c r="F88" s="53">
        <f t="shared" si="1"/>
        <v>0.22784687118204031</v>
      </c>
      <c r="H88" s="40"/>
    </row>
    <row r="89" spans="2:8 16379:16379" ht="15.95" customHeight="1" x14ac:dyDescent="0.2">
      <c r="B89" s="69" t="s">
        <v>145</v>
      </c>
      <c r="C89" s="45" t="s">
        <v>177</v>
      </c>
      <c r="D89" s="75">
        <v>622948</v>
      </c>
      <c r="E89" s="46">
        <v>593382</v>
      </c>
      <c r="F89" s="47">
        <f t="shared" si="1"/>
        <v>1.8879237935247404E-3</v>
      </c>
      <c r="H89" s="40"/>
    </row>
    <row r="90" spans="2:8 16379:16379" ht="15.95" customHeight="1" x14ac:dyDescent="0.2">
      <c r="B90" s="69" t="s">
        <v>146</v>
      </c>
      <c r="C90" s="45" t="s">
        <v>176</v>
      </c>
      <c r="D90" s="75">
        <v>3000411</v>
      </c>
      <c r="E90" s="46">
        <v>3414063</v>
      </c>
      <c r="F90" s="47">
        <f t="shared" si="1"/>
        <v>1.0862295739156995E-2</v>
      </c>
      <c r="H90" s="40"/>
    </row>
    <row r="91" spans="2:8 16379:16379" ht="15.95" customHeight="1" x14ac:dyDescent="0.2">
      <c r="B91" s="69" t="s">
        <v>147</v>
      </c>
      <c r="C91" s="45" t="s">
        <v>175</v>
      </c>
      <c r="D91" s="75">
        <v>3652694</v>
      </c>
      <c r="E91" s="46">
        <v>5044507</v>
      </c>
      <c r="F91" s="47">
        <f t="shared" si="1"/>
        <v>1.6049770286092446E-2</v>
      </c>
      <c r="H91" s="40"/>
      <c r="XEY91" s="36">
        <v>322318.89</v>
      </c>
    </row>
    <row r="92" spans="2:8 16379:16379" ht="15.95" customHeight="1" x14ac:dyDescent="0.2">
      <c r="B92" s="69" t="s">
        <v>148</v>
      </c>
      <c r="C92" s="45" t="s">
        <v>174</v>
      </c>
      <c r="D92" s="75">
        <v>10041389</v>
      </c>
      <c r="E92" s="46">
        <v>8609868</v>
      </c>
      <c r="F92" s="47">
        <f t="shared" si="1"/>
        <v>2.7393440745265729E-2</v>
      </c>
      <c r="H92" s="40"/>
    </row>
    <row r="93" spans="2:8 16379:16379" ht="15.95" customHeight="1" x14ac:dyDescent="0.2">
      <c r="B93" s="69" t="s">
        <v>149</v>
      </c>
      <c r="C93" s="45" t="s">
        <v>173</v>
      </c>
      <c r="D93" s="75">
        <v>630505</v>
      </c>
      <c r="E93" s="46">
        <v>545616</v>
      </c>
      <c r="F93" s="47">
        <f t="shared" si="1"/>
        <v>1.7359499083689676E-3</v>
      </c>
      <c r="H93" s="40"/>
    </row>
    <row r="94" spans="2:8 16379:16379" ht="15.95" hidden="1" customHeight="1" x14ac:dyDescent="0.2">
      <c r="B94" s="69" t="s">
        <v>150</v>
      </c>
      <c r="C94" s="45" t="s">
        <v>172</v>
      </c>
      <c r="D94" s="77"/>
      <c r="E94" s="46">
        <v>0</v>
      </c>
      <c r="F94" s="47">
        <f t="shared" si="1"/>
        <v>0</v>
      </c>
      <c r="H94" s="40"/>
    </row>
    <row r="95" spans="2:8 16379:16379" ht="15.95" customHeight="1" x14ac:dyDescent="0.2">
      <c r="B95" s="69" t="s">
        <v>151</v>
      </c>
      <c r="C95" s="45" t="s">
        <v>171</v>
      </c>
      <c r="D95" s="75">
        <v>4455686</v>
      </c>
      <c r="E95" s="46">
        <v>4351951</v>
      </c>
      <c r="F95" s="47">
        <f t="shared" si="1"/>
        <v>1.384631121462024E-2</v>
      </c>
      <c r="H95" s="40"/>
    </row>
    <row r="96" spans="2:8 16379:16379" ht="15.95" customHeight="1" x14ac:dyDescent="0.2">
      <c r="B96" s="69" t="s">
        <v>152</v>
      </c>
      <c r="C96" s="45" t="s">
        <v>170</v>
      </c>
      <c r="D96" s="75">
        <v>291050</v>
      </c>
      <c r="E96" s="46">
        <v>254777</v>
      </c>
      <c r="F96" s="47">
        <f t="shared" si="1"/>
        <v>8.106069283241702E-4</v>
      </c>
      <c r="H96" s="40"/>
    </row>
    <row r="97" spans="2:8" ht="15.95" customHeight="1" x14ac:dyDescent="0.2">
      <c r="B97" s="69" t="s">
        <v>153</v>
      </c>
      <c r="C97" s="45" t="s">
        <v>169</v>
      </c>
      <c r="D97" s="75">
        <v>5125643</v>
      </c>
      <c r="E97" s="46">
        <v>4925059</v>
      </c>
      <c r="F97" s="47">
        <f t="shared" si="1"/>
        <v>1.5669730579311748E-2</v>
      </c>
      <c r="H97" s="40"/>
    </row>
    <row r="98" spans="2:8" ht="15.95" customHeight="1" x14ac:dyDescent="0.2">
      <c r="B98" s="69" t="s">
        <v>154</v>
      </c>
      <c r="C98" s="45" t="s">
        <v>168</v>
      </c>
      <c r="D98" s="75">
        <v>3953264</v>
      </c>
      <c r="E98" s="46">
        <v>5364839</v>
      </c>
      <c r="F98" s="47">
        <f t="shared" si="1"/>
        <v>1.7068949170230097E-2</v>
      </c>
      <c r="H98" s="40"/>
    </row>
    <row r="99" spans="2:8" ht="15.95" customHeight="1" x14ac:dyDescent="0.2">
      <c r="B99" s="69" t="s">
        <v>155</v>
      </c>
      <c r="C99" s="45" t="s">
        <v>167</v>
      </c>
      <c r="D99" s="75">
        <v>1610440</v>
      </c>
      <c r="E99" s="46">
        <v>2706209</v>
      </c>
      <c r="F99" s="47">
        <f t="shared" si="1"/>
        <v>8.6101640450010185E-3</v>
      </c>
      <c r="H99" s="40"/>
    </row>
    <row r="100" spans="2:8" ht="15.95" customHeight="1" x14ac:dyDescent="0.2">
      <c r="B100" s="69" t="s">
        <v>156</v>
      </c>
      <c r="C100" s="45" t="s">
        <v>74</v>
      </c>
      <c r="D100" s="75">
        <v>3838427</v>
      </c>
      <c r="E100" s="46">
        <v>5610244</v>
      </c>
      <c r="F100" s="47">
        <f t="shared" si="1"/>
        <v>1.7849737833435145E-2</v>
      </c>
      <c r="H100" s="40"/>
    </row>
    <row r="101" spans="2:8" ht="15.95" customHeight="1" x14ac:dyDescent="0.2">
      <c r="B101" s="69" t="s">
        <v>157</v>
      </c>
      <c r="C101" s="45" t="s">
        <v>75</v>
      </c>
      <c r="D101" s="75">
        <v>551834</v>
      </c>
      <c r="E101" s="46">
        <v>634132</v>
      </c>
      <c r="F101" s="47">
        <f t="shared" si="1"/>
        <v>2.0175753410710648E-3</v>
      </c>
      <c r="H101" s="40"/>
    </row>
    <row r="102" spans="2:8" ht="15.95" hidden="1" customHeight="1" x14ac:dyDescent="0.2">
      <c r="B102" s="69" t="s">
        <v>158</v>
      </c>
      <c r="C102" s="45" t="s">
        <v>76</v>
      </c>
      <c r="D102" s="77"/>
      <c r="E102" s="46">
        <v>0</v>
      </c>
      <c r="F102" s="47">
        <f t="shared" si="1"/>
        <v>0</v>
      </c>
      <c r="H102" s="40"/>
    </row>
    <row r="103" spans="2:8" ht="15.95" customHeight="1" x14ac:dyDescent="0.2">
      <c r="B103" s="69" t="s">
        <v>159</v>
      </c>
      <c r="C103" s="45" t="s">
        <v>77</v>
      </c>
      <c r="D103" s="75">
        <v>8603130</v>
      </c>
      <c r="E103" s="46">
        <v>11384685</v>
      </c>
      <c r="F103" s="47">
        <f t="shared" si="1"/>
        <v>3.6221890271838732E-2</v>
      </c>
      <c r="H103" s="40"/>
    </row>
    <row r="104" spans="2:8" ht="15.95" customHeight="1" x14ac:dyDescent="0.2">
      <c r="B104" s="69" t="s">
        <v>160</v>
      </c>
      <c r="C104" s="45" t="s">
        <v>78</v>
      </c>
      <c r="D104" s="75">
        <v>5627408</v>
      </c>
      <c r="E104" s="46">
        <v>6423284</v>
      </c>
      <c r="F104" s="47">
        <f t="shared" si="1"/>
        <v>2.0436532783547141E-2</v>
      </c>
      <c r="H104" s="40"/>
    </row>
    <row r="105" spans="2:8" ht="15.95" customHeight="1" x14ac:dyDescent="0.2">
      <c r="B105" s="69" t="s">
        <v>161</v>
      </c>
      <c r="C105" s="45" t="s">
        <v>79</v>
      </c>
      <c r="D105" s="75">
        <v>2510522</v>
      </c>
      <c r="E105" s="46">
        <v>3673027</v>
      </c>
      <c r="F105" s="47">
        <f t="shared" si="1"/>
        <v>1.1686224165139482E-2</v>
      </c>
      <c r="H105" s="40"/>
    </row>
    <row r="106" spans="2:8" ht="15.95" customHeight="1" x14ac:dyDescent="0.2">
      <c r="B106" s="69" t="s">
        <v>162</v>
      </c>
      <c r="C106" s="45" t="s">
        <v>80</v>
      </c>
      <c r="D106" s="75">
        <v>1164283</v>
      </c>
      <c r="E106" s="46">
        <v>1127203</v>
      </c>
      <c r="F106" s="47">
        <f t="shared" si="1"/>
        <v>3.5863463398493178E-3</v>
      </c>
      <c r="H106" s="40"/>
    </row>
    <row r="107" spans="2:8" ht="15.95" customHeight="1" x14ac:dyDescent="0.2">
      <c r="B107" s="70" t="s">
        <v>163</v>
      </c>
      <c r="C107" s="55" t="s">
        <v>81</v>
      </c>
      <c r="D107" s="80">
        <v>5556005</v>
      </c>
      <c r="E107" s="56">
        <v>6950337</v>
      </c>
      <c r="F107" s="57">
        <f t="shared" si="1"/>
        <v>2.2113422037263287E-2</v>
      </c>
      <c r="H107" s="40"/>
    </row>
    <row r="108" spans="2:8" ht="15.95" customHeight="1" x14ac:dyDescent="0.2">
      <c r="B108" s="85" t="s">
        <v>40</v>
      </c>
      <c r="C108" s="85"/>
      <c r="D108" s="81">
        <f>+D7+D31+D45+D61+D74+D88</f>
        <v>309300000</v>
      </c>
      <c r="E108" s="58">
        <f>+E7+E31+E45+E61+E74+E88</f>
        <v>314304000</v>
      </c>
      <c r="F108" s="59">
        <f>+F88+F74+F61+F45+F31+F7</f>
        <v>1</v>
      </c>
      <c r="H108" s="40"/>
    </row>
  </sheetData>
  <mergeCells count="4">
    <mergeCell ref="B108:C108"/>
    <mergeCell ref="B1:F1"/>
    <mergeCell ref="B2:F2"/>
    <mergeCell ref="B4:C4"/>
  </mergeCells>
  <printOptions horizontalCentered="1"/>
  <pageMargins left="0.51181102362204722" right="0.51181102362204722" top="0.70866141732283472" bottom="0.70866141732283472" header="0.31496062992125984" footer="0.31496062992125984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86AE9-DE0A-4D9E-9656-06988CBFD5DA}">
  <sheetPr>
    <tabColor rgb="FF00B050"/>
    <pageSetUpPr fitToPage="1"/>
  </sheetPr>
  <dimension ref="B1:G29"/>
  <sheetViews>
    <sheetView showGridLines="0" view="pageBreakPreview" zoomScale="106" zoomScaleNormal="100" zoomScaleSheetLayoutView="106" workbookViewId="0">
      <selection activeCell="E17" sqref="E17"/>
    </sheetView>
  </sheetViews>
  <sheetFormatPr defaultRowHeight="15" x14ac:dyDescent="0.25"/>
  <cols>
    <col min="1" max="1" width="0.7109375" customWidth="1"/>
    <col min="2" max="2" width="58.5703125" customWidth="1"/>
    <col min="3" max="4" width="16.7109375" style="5" customWidth="1"/>
    <col min="5" max="5" width="56.28515625" customWidth="1"/>
    <col min="6" max="6" width="16.7109375" customWidth="1"/>
    <col min="7" max="7" width="16.7109375" style="5" customWidth="1"/>
    <col min="8" max="8" width="1" customWidth="1"/>
  </cols>
  <sheetData>
    <row r="1" spans="2:7" x14ac:dyDescent="0.25">
      <c r="B1" s="89" t="s">
        <v>35</v>
      </c>
      <c r="C1" s="89"/>
      <c r="D1" s="89"/>
      <c r="E1" s="89"/>
      <c r="F1" s="89"/>
      <c r="G1" s="89"/>
    </row>
    <row r="2" spans="2:7" x14ac:dyDescent="0.25">
      <c r="B2" s="90" t="s">
        <v>39</v>
      </c>
      <c r="C2" s="90"/>
      <c r="D2" s="90"/>
      <c r="E2" s="90"/>
      <c r="F2" s="90"/>
      <c r="G2" s="90"/>
    </row>
    <row r="3" spans="2:7" x14ac:dyDescent="0.25">
      <c r="B3" s="1" t="s">
        <v>0</v>
      </c>
    </row>
    <row r="4" spans="2:7" x14ac:dyDescent="0.25">
      <c r="B4" s="1" t="s">
        <v>38</v>
      </c>
    </row>
    <row r="5" spans="2:7" ht="15.75" thickBot="1" x14ac:dyDescent="0.3">
      <c r="B5" s="91" t="s">
        <v>34</v>
      </c>
      <c r="C5" s="91"/>
      <c r="D5" s="91"/>
      <c r="E5" s="91"/>
      <c r="F5" s="91"/>
      <c r="G5" s="91"/>
    </row>
    <row r="6" spans="2:7" s="2" customFormat="1" ht="15.75" thickBot="1" x14ac:dyDescent="0.3">
      <c r="B6" s="92" t="s">
        <v>1</v>
      </c>
      <c r="C6" s="93"/>
      <c r="D6" s="94"/>
      <c r="E6" s="92" t="s">
        <v>2</v>
      </c>
      <c r="F6" s="93"/>
      <c r="G6" s="94"/>
    </row>
    <row r="7" spans="2:7" s="2" customFormat="1" ht="15.75" thickBot="1" x14ac:dyDescent="0.3">
      <c r="B7" s="3" t="s">
        <v>3</v>
      </c>
      <c r="C7" s="32" t="s">
        <v>36</v>
      </c>
      <c r="D7" s="6" t="s">
        <v>37</v>
      </c>
      <c r="E7" s="4" t="s">
        <v>3</v>
      </c>
      <c r="F7" s="32" t="s">
        <v>36</v>
      </c>
      <c r="G7" s="7" t="s">
        <v>37</v>
      </c>
    </row>
    <row r="8" spans="2:7" ht="17.100000000000001" customHeight="1" x14ac:dyDescent="0.25">
      <c r="B8" s="8"/>
      <c r="C8" s="9"/>
      <c r="D8" s="9"/>
      <c r="E8" s="10"/>
      <c r="F8" s="10"/>
      <c r="G8" s="11"/>
    </row>
    <row r="9" spans="2:7" ht="17.100000000000001" customHeight="1" x14ac:dyDescent="0.25">
      <c r="B9" s="12" t="s">
        <v>5</v>
      </c>
      <c r="C9" s="25">
        <f>SUM(C10:C17)</f>
        <v>160118695</v>
      </c>
      <c r="D9" s="25">
        <f>SUM(D10:D17)</f>
        <v>0</v>
      </c>
      <c r="E9" s="14" t="s">
        <v>6</v>
      </c>
      <c r="F9" s="25">
        <f>SUM(F10:F15)</f>
        <v>173280841</v>
      </c>
      <c r="G9" s="25">
        <f>SUM(G10:G15)</f>
        <v>0</v>
      </c>
    </row>
    <row r="10" spans="2:7" ht="17.100000000000001" customHeight="1" x14ac:dyDescent="0.25">
      <c r="B10" s="15" t="s">
        <v>7</v>
      </c>
      <c r="C10" s="16">
        <v>75931058</v>
      </c>
      <c r="D10" s="16"/>
      <c r="E10" s="17" t="s">
        <v>8</v>
      </c>
      <c r="F10" s="24">
        <v>94277068</v>
      </c>
      <c r="G10" s="16"/>
    </row>
    <row r="11" spans="2:7" ht="17.100000000000001" customHeight="1" x14ac:dyDescent="0.25">
      <c r="B11" s="15" t="s">
        <v>9</v>
      </c>
      <c r="C11" s="16">
        <v>63891264</v>
      </c>
      <c r="D11" s="16"/>
      <c r="E11" s="17" t="s">
        <v>10</v>
      </c>
      <c r="F11" s="24">
        <v>76374644</v>
      </c>
      <c r="G11" s="16"/>
    </row>
    <row r="12" spans="2:7" ht="17.100000000000001" customHeight="1" x14ac:dyDescent="0.25">
      <c r="B12" s="15" t="s">
        <v>11</v>
      </c>
      <c r="C12" s="16">
        <v>33377</v>
      </c>
      <c r="D12" s="16"/>
      <c r="E12" s="17" t="s">
        <v>12</v>
      </c>
      <c r="F12" s="24">
        <v>396903</v>
      </c>
      <c r="G12" s="9"/>
    </row>
    <row r="13" spans="2:7" ht="17.100000000000001" customHeight="1" x14ac:dyDescent="0.25">
      <c r="B13" s="15" t="s">
        <v>13</v>
      </c>
      <c r="C13" s="16">
        <v>2500000</v>
      </c>
      <c r="D13" s="16"/>
      <c r="E13" s="17" t="s">
        <v>14</v>
      </c>
      <c r="F13" s="24">
        <v>2232226</v>
      </c>
      <c r="G13" s="9"/>
    </row>
    <row r="14" spans="2:7" ht="17.100000000000001" customHeight="1" x14ac:dyDescent="0.25">
      <c r="B14" s="15" t="s">
        <v>15</v>
      </c>
      <c r="C14" s="16">
        <v>12805111</v>
      </c>
      <c r="D14" s="16"/>
      <c r="E14" s="17" t="s">
        <v>16</v>
      </c>
      <c r="F14" s="24">
        <v>0</v>
      </c>
      <c r="G14" s="24"/>
    </row>
    <row r="15" spans="2:7" ht="17.100000000000001" customHeight="1" x14ac:dyDescent="0.25">
      <c r="B15" s="15" t="s">
        <v>17</v>
      </c>
      <c r="C15" s="24">
        <v>1012641</v>
      </c>
      <c r="D15" s="16"/>
      <c r="E15" s="17" t="s">
        <v>18</v>
      </c>
      <c r="F15" s="24">
        <v>0</v>
      </c>
      <c r="G15" s="24"/>
    </row>
    <row r="16" spans="2:7" ht="17.100000000000001" customHeight="1" x14ac:dyDescent="0.25">
      <c r="B16" s="15" t="s">
        <v>19</v>
      </c>
      <c r="C16" s="24">
        <v>0</v>
      </c>
      <c r="D16" s="24"/>
      <c r="E16" s="17"/>
      <c r="F16" s="17"/>
      <c r="G16" s="9"/>
    </row>
    <row r="17" spans="2:7" ht="17.100000000000001" customHeight="1" x14ac:dyDescent="0.25">
      <c r="B17" s="15" t="s">
        <v>20</v>
      </c>
      <c r="C17" s="24">
        <v>3945244</v>
      </c>
      <c r="D17" s="9"/>
      <c r="E17" s="17"/>
      <c r="F17" s="17"/>
      <c r="G17" s="9"/>
    </row>
    <row r="18" spans="2:7" ht="17.100000000000001" customHeight="1" x14ac:dyDescent="0.25">
      <c r="B18" s="12"/>
      <c r="C18" s="13"/>
      <c r="D18" s="13"/>
      <c r="E18" s="14"/>
      <c r="F18" s="14"/>
      <c r="G18" s="13"/>
    </row>
    <row r="19" spans="2:7" ht="17.100000000000001" customHeight="1" x14ac:dyDescent="0.25">
      <c r="B19" s="12" t="s">
        <v>21</v>
      </c>
      <c r="C19" s="25">
        <f>SUM(C20:C22)</f>
        <v>75000</v>
      </c>
      <c r="D19" s="25">
        <f>SUM(D20:D22)</f>
        <v>0</v>
      </c>
      <c r="E19" s="14" t="s">
        <v>22</v>
      </c>
      <c r="F19" s="25">
        <f>SUM(F20:F23)</f>
        <v>15984159</v>
      </c>
      <c r="G19" s="25">
        <f>SUM(G20:G23)</f>
        <v>0</v>
      </c>
    </row>
    <row r="20" spans="2:7" ht="17.100000000000001" customHeight="1" x14ac:dyDescent="0.25">
      <c r="B20" s="15" t="s">
        <v>23</v>
      </c>
      <c r="C20" s="24"/>
      <c r="D20" s="24"/>
      <c r="E20" s="17" t="s">
        <v>24</v>
      </c>
      <c r="F20" s="24">
        <v>15984159</v>
      </c>
      <c r="G20" s="24"/>
    </row>
    <row r="21" spans="2:7" ht="17.100000000000001" customHeight="1" x14ac:dyDescent="0.25">
      <c r="B21" s="15" t="s">
        <v>25</v>
      </c>
      <c r="C21" s="24"/>
      <c r="D21" s="24"/>
      <c r="E21" s="17" t="s">
        <v>26</v>
      </c>
      <c r="F21" s="24">
        <v>0</v>
      </c>
      <c r="G21" s="24"/>
    </row>
    <row r="22" spans="2:7" ht="17.100000000000001" customHeight="1" x14ac:dyDescent="0.25">
      <c r="B22" s="15" t="s">
        <v>27</v>
      </c>
      <c r="C22" s="24">
        <v>75000</v>
      </c>
      <c r="D22" s="24"/>
      <c r="E22" s="17" t="s">
        <v>28</v>
      </c>
      <c r="F22" s="24">
        <v>0</v>
      </c>
      <c r="G22" s="24"/>
    </row>
    <row r="23" spans="2:7" ht="17.100000000000001" customHeight="1" x14ac:dyDescent="0.25">
      <c r="B23" s="12"/>
      <c r="C23" s="18"/>
      <c r="D23" s="18"/>
      <c r="E23" s="17" t="s">
        <v>29</v>
      </c>
      <c r="F23" s="24">
        <v>0</v>
      </c>
      <c r="G23" s="24"/>
    </row>
    <row r="24" spans="2:7" ht="17.100000000000001" customHeight="1" x14ac:dyDescent="0.25">
      <c r="B24" s="12"/>
      <c r="C24" s="18"/>
      <c r="D24" s="18"/>
      <c r="E24" s="17"/>
      <c r="F24" s="17"/>
      <c r="G24" s="13"/>
    </row>
    <row r="25" spans="2:7" ht="17.100000000000001" customHeight="1" x14ac:dyDescent="0.25">
      <c r="B25" s="12" t="s">
        <v>4</v>
      </c>
      <c r="C25" s="25">
        <f>C9+C19</f>
        <v>160193695</v>
      </c>
      <c r="D25" s="25">
        <f>D9+D19</f>
        <v>0</v>
      </c>
      <c r="E25" s="14" t="s">
        <v>4</v>
      </c>
      <c r="F25" s="25">
        <f>F9+F19</f>
        <v>189265000</v>
      </c>
      <c r="G25" s="25">
        <f>G9+G19</f>
        <v>0</v>
      </c>
    </row>
    <row r="26" spans="2:7" ht="17.100000000000001" customHeight="1" x14ac:dyDescent="0.25">
      <c r="B26" s="12"/>
      <c r="C26" s="31"/>
      <c r="D26" s="18"/>
      <c r="E26" s="17"/>
      <c r="F26" s="17"/>
      <c r="G26" s="28"/>
    </row>
    <row r="27" spans="2:7" ht="17.100000000000001" customHeight="1" thickBot="1" x14ac:dyDescent="0.3">
      <c r="B27" s="22" t="s">
        <v>30</v>
      </c>
      <c r="C27" s="31">
        <v>29071305</v>
      </c>
      <c r="D27" s="23">
        <v>0</v>
      </c>
      <c r="E27" s="19" t="s">
        <v>31</v>
      </c>
      <c r="F27" s="19"/>
      <c r="G27" s="29">
        <f>+D25-G25</f>
        <v>0</v>
      </c>
    </row>
    <row r="28" spans="2:7" ht="17.100000000000001" customHeight="1" thickBot="1" x14ac:dyDescent="0.3">
      <c r="B28" s="20" t="s">
        <v>32</v>
      </c>
      <c r="C28" s="26">
        <f>C25+C27</f>
        <v>189265000</v>
      </c>
      <c r="D28" s="26">
        <f>D25+D26</f>
        <v>0</v>
      </c>
      <c r="E28" s="21" t="s">
        <v>33</v>
      </c>
      <c r="F28" s="26">
        <f>F25</f>
        <v>189265000</v>
      </c>
      <c r="G28" s="27">
        <f>+G27+G25</f>
        <v>0</v>
      </c>
    </row>
    <row r="29" spans="2:7" x14ac:dyDescent="0.25">
      <c r="B29" s="30"/>
    </row>
  </sheetData>
  <mergeCells count="5"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EF9AA1-213E-4DD0-BFED-E07E6DE12CD6}"/>
</file>

<file path=customXml/itemProps2.xml><?xml version="1.0" encoding="utf-8"?>
<ds:datastoreItem xmlns:ds="http://schemas.openxmlformats.org/officeDocument/2006/customXml" ds:itemID="{FBEAB01F-4BD3-4084-A443-39D77174CEC4}"/>
</file>

<file path=customXml/itemProps3.xml><?xml version="1.0" encoding="utf-8"?>
<ds:datastoreItem xmlns:ds="http://schemas.openxmlformats.org/officeDocument/2006/customXml" ds:itemID="{32603B6A-F44B-4D09-BB2E-4D7447B4BF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Desp por finalidade</vt:lpstr>
      <vt:lpstr>4º Tri</vt:lpstr>
      <vt:lpstr>'4º Tri'!Area_de_impressao</vt:lpstr>
      <vt:lpstr>'Desp por finalidade'!Area_de_impressao</vt:lpstr>
      <vt:lpstr>'Desp por finalidade'!Titulos_de_impressao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2023-10-23T15:23:55Z</cp:lastPrinted>
  <dcterms:created xsi:type="dcterms:W3CDTF">2017-05-25T18:15:34Z</dcterms:created>
  <dcterms:modified xsi:type="dcterms:W3CDTF">2023-10-23T15:24:01Z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