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530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senacgo.sharepoint.com/sites/Arquivos/DPF/SOAF/SESC/Portal da Transparencia/2025/ORÇ 2026 INICIAL/"/>
    </mc:Choice>
  </mc:AlternateContent>
  <xr:revisionPtr revIDLastSave="71" documentId="8_{FC7A64BB-89DE-479D-8845-0AFAB838B451}" xr6:coauthVersionLast="47" xr6:coauthVersionMax="47" xr10:uidLastSave="{C439A88A-F45F-45C8-BEE9-27642546B9B5}"/>
  <bookViews>
    <workbookView xWindow="-120" yWindow="-120" windowWidth="29040" windowHeight="15720" firstSheet="1" activeTab="1" xr2:uid="{00000000-000D-0000-FFFF-FFFF00000000}"/>
  </bookViews>
  <sheets>
    <sheet name="Despesas" sheetId="1" state="hidden" r:id="rId1"/>
    <sheet name="Despesas " sheetId="2" r:id="rId2"/>
  </sheets>
  <definedNames>
    <definedName name="_xlnm._FilterDatabase" localSheetId="0" hidden="1">Despesas!$B$8:$E$121</definedName>
    <definedName name="_xlnm._FilterDatabase" localSheetId="1" hidden="1">'Despesas '!$A$7:$D$49</definedName>
    <definedName name="_xlnm.Print_Area" localSheetId="0">Despesas!$B$1:$E$121</definedName>
    <definedName name="_xlnm.Print_Area" localSheetId="1">'Despesas '!$A$1:$D$73</definedName>
    <definedName name="_xlnm.Print_Titles" localSheetId="0">Despesas!$1:$8</definedName>
    <definedName name="_xlnm.Print_Titles" localSheetId="1">'Despesas '!$1:$7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51" i="2" l="1"/>
  <c r="D50" i="2"/>
  <c r="C42" i="2"/>
  <c r="D72" i="2"/>
  <c r="D69" i="2"/>
  <c r="D68" i="2"/>
  <c r="D65" i="2"/>
  <c r="D62" i="2"/>
  <c r="D57" i="2"/>
  <c r="D46" i="2"/>
  <c r="D49" i="2"/>
  <c r="D48" i="2"/>
  <c r="D44" i="2"/>
  <c r="C9" i="2"/>
  <c r="D10" i="2" s="1"/>
  <c r="C70" i="2"/>
  <c r="D71" i="2" s="1"/>
  <c r="C60" i="2"/>
  <c r="D59" i="2"/>
  <c r="D54" i="2"/>
  <c r="C39" i="2"/>
  <c r="C35" i="2"/>
  <c r="D38" i="2" s="1"/>
  <c r="C30" i="2"/>
  <c r="D32" i="2" s="1"/>
  <c r="C15" i="2"/>
  <c r="D18" i="2" s="1"/>
  <c r="E158" i="1"/>
  <c r="E103" i="1"/>
  <c r="D152" i="1"/>
  <c r="D151" i="1"/>
  <c r="D150" i="1"/>
  <c r="E157" i="1"/>
  <c r="E155" i="1"/>
  <c r="E156" i="1"/>
  <c r="E154" i="1"/>
  <c r="E153" i="1"/>
  <c r="E152" i="1"/>
  <c r="E151" i="1"/>
  <c r="E150" i="1"/>
  <c r="D148" i="1"/>
  <c r="D146" i="1"/>
  <c r="D145" i="1"/>
  <c r="D144" i="1" s="1"/>
  <c r="E149" i="1"/>
  <c r="E148" i="1"/>
  <c r="E147" i="1"/>
  <c r="E146" i="1"/>
  <c r="E143" i="1"/>
  <c r="E142" i="1"/>
  <c r="D141" i="1"/>
  <c r="E141" i="1" s="1"/>
  <c r="D140" i="1"/>
  <c r="E140" i="1" s="1"/>
  <c r="D136" i="1"/>
  <c r="D135" i="1"/>
  <c r="D134" i="1"/>
  <c r="E138" i="1"/>
  <c r="E137" i="1"/>
  <c r="E136" i="1"/>
  <c r="E135" i="1"/>
  <c r="E134" i="1"/>
  <c r="D131" i="1"/>
  <c r="D130" i="1" s="1"/>
  <c r="D128" i="1"/>
  <c r="E128" i="1" s="1"/>
  <c r="D127" i="1"/>
  <c r="E127" i="1" s="1"/>
  <c r="E133" i="1"/>
  <c r="E132" i="1"/>
  <c r="E131" i="1"/>
  <c r="E129" i="1"/>
  <c r="D124" i="1"/>
  <c r="D123" i="1"/>
  <c r="D122" i="1" s="1"/>
  <c r="D158" i="1" s="1"/>
  <c r="E125" i="1"/>
  <c r="E124" i="1"/>
  <c r="E123" i="1"/>
  <c r="D119" i="1"/>
  <c r="D116" i="1"/>
  <c r="D110" i="1"/>
  <c r="D109" i="1"/>
  <c r="D106" i="1"/>
  <c r="D105" i="1"/>
  <c r="D101" i="1"/>
  <c r="D98" i="1"/>
  <c r="D97" i="1" s="1"/>
  <c r="D95" i="1"/>
  <c r="D91" i="1"/>
  <c r="D88" i="1"/>
  <c r="D87" i="1" s="1"/>
  <c r="D71" i="1"/>
  <c r="D85" i="1"/>
  <c r="D81" i="1"/>
  <c r="D76" i="1"/>
  <c r="D68" i="1"/>
  <c r="D66" i="1"/>
  <c r="D62" i="1"/>
  <c r="D58" i="1"/>
  <c r="D54" i="1"/>
  <c r="D51" i="1"/>
  <c r="D47" i="1"/>
  <c r="D43" i="1"/>
  <c r="D40" i="1"/>
  <c r="D37" i="1"/>
  <c r="D33" i="1"/>
  <c r="D28" i="1"/>
  <c r="D23" i="1"/>
  <c r="D20" i="1"/>
  <c r="D18" i="1"/>
  <c r="D16" i="1"/>
  <c r="D13" i="1"/>
  <c r="D10" i="1"/>
  <c r="D37" i="2" l="1"/>
  <c r="D41" i="2"/>
  <c r="D36" i="2"/>
  <c r="D14" i="2"/>
  <c r="D16" i="2"/>
  <c r="D20" i="2"/>
  <c r="D17" i="2"/>
  <c r="D33" i="2"/>
  <c r="D61" i="2"/>
  <c r="D13" i="2"/>
  <c r="D12" i="2"/>
  <c r="D31" i="2"/>
  <c r="D40" i="2"/>
  <c r="D11" i="2"/>
  <c r="D34" i="2"/>
  <c r="D19" i="2"/>
  <c r="C52" i="2"/>
  <c r="C55" i="2"/>
  <c r="C63" i="2"/>
  <c r="C66" i="2"/>
  <c r="C21" i="2"/>
  <c r="D159" i="1"/>
  <c r="E159" i="1" s="1"/>
  <c r="D126" i="1"/>
  <c r="E126" i="1" s="1"/>
  <c r="E130" i="1"/>
  <c r="D139" i="1"/>
  <c r="E139" i="1" s="1"/>
  <c r="D42" i="1"/>
  <c r="E122" i="1"/>
  <c r="D115" i="1"/>
  <c r="D104" i="1" s="1"/>
  <c r="D70" i="1"/>
  <c r="D22" i="1"/>
  <c r="D9" i="1"/>
  <c r="D53" i="2" l="1"/>
  <c r="D25" i="2"/>
  <c r="D26" i="2"/>
  <c r="D27" i="2"/>
  <c r="D24" i="2"/>
  <c r="D28" i="2"/>
  <c r="D29" i="2"/>
  <c r="D22" i="2"/>
  <c r="D23" i="2"/>
  <c r="D64" i="2"/>
  <c r="D67" i="2"/>
  <c r="D58" i="2"/>
  <c r="D56" i="2"/>
  <c r="C8" i="2"/>
  <c r="E145" i="1"/>
  <c r="E144" i="1"/>
  <c r="D103" i="1"/>
  <c r="D47" i="2" l="1"/>
  <c r="D45" i="2"/>
  <c r="D43" i="2"/>
  <c r="C73" i="2"/>
  <c r="D8" i="2" s="1"/>
  <c r="D39" i="2"/>
  <c r="D30" i="2"/>
  <c r="D15" i="2"/>
  <c r="D35" i="2"/>
  <c r="D9" i="2"/>
  <c r="D21" i="2"/>
  <c r="E96" i="1"/>
  <c r="E99" i="1"/>
  <c r="E100" i="1"/>
  <c r="E102" i="1"/>
  <c r="E97" i="1"/>
  <c r="E98" i="1"/>
  <c r="E101" i="1"/>
  <c r="E94" i="1"/>
  <c r="E89" i="1"/>
  <c r="E90" i="1"/>
  <c r="E92" i="1"/>
  <c r="E93" i="1"/>
  <c r="E48" i="1"/>
  <c r="E86" i="1"/>
  <c r="E82" i="1"/>
  <c r="E83" i="1"/>
  <c r="E84" i="1"/>
  <c r="E77" i="1"/>
  <c r="E78" i="1"/>
  <c r="E79" i="1"/>
  <c r="E80" i="1"/>
  <c r="E72" i="1"/>
  <c r="E73" i="1"/>
  <c r="E74" i="1"/>
  <c r="E75" i="1"/>
  <c r="E111" i="1"/>
  <c r="E22" i="1"/>
  <c r="E119" i="1"/>
  <c r="E17" i="1"/>
  <c r="E20" i="1"/>
  <c r="E36" i="1"/>
  <c r="E63" i="1"/>
  <c r="E67" i="1"/>
  <c r="E87" i="1"/>
  <c r="E35" i="1"/>
  <c r="E13" i="1"/>
  <c r="E34" i="1"/>
  <c r="E43" i="1"/>
  <c r="E33" i="1"/>
  <c r="E9" i="1"/>
  <c r="E32" i="1"/>
  <c r="E68" i="1"/>
  <c r="E31" i="1"/>
  <c r="E104" i="1"/>
  <c r="E30" i="1"/>
  <c r="E29" i="1"/>
  <c r="E109" i="1"/>
  <c r="E28" i="1"/>
  <c r="E110" i="1"/>
  <c r="E27" i="1"/>
  <c r="E117" i="1"/>
  <c r="E26" i="1"/>
  <c r="E76" i="1"/>
  <c r="E53" i="1"/>
  <c r="E112" i="1"/>
  <c r="E52" i="1"/>
  <c r="E37" i="1"/>
  <c r="E56" i="1"/>
  <c r="E120" i="1"/>
  <c r="E57" i="1"/>
  <c r="E16" i="1"/>
  <c r="E55" i="1"/>
  <c r="E23" i="1"/>
  <c r="E61" i="1"/>
  <c r="E106" i="1"/>
  <c r="E66" i="1"/>
  <c r="E64" i="1"/>
  <c r="E108" i="1"/>
  <c r="E81" i="1"/>
  <c r="E69" i="1"/>
  <c r="E88" i="1"/>
  <c r="E60" i="1"/>
  <c r="E114" i="1"/>
  <c r="E105" i="1"/>
  <c r="E59" i="1"/>
  <c r="E116" i="1"/>
  <c r="E21" i="1"/>
  <c r="E65" i="1"/>
  <c r="E62" i="1"/>
  <c r="E113" i="1"/>
  <c r="E25" i="1"/>
  <c r="E10" i="1"/>
  <c r="E24" i="1"/>
  <c r="E118" i="1"/>
  <c r="E70" i="1"/>
  <c r="E18" i="1"/>
  <c r="E19" i="1"/>
  <c r="E47" i="1"/>
  <c r="E115" i="1"/>
  <c r="E95" i="1"/>
  <c r="E46" i="1"/>
  <c r="E41" i="1"/>
  <c r="E42" i="1"/>
  <c r="E107" i="1"/>
  <c r="E45" i="1"/>
  <c r="E85" i="1"/>
  <c r="E38" i="1"/>
  <c r="E121" i="1"/>
  <c r="E44" i="1"/>
  <c r="E58" i="1"/>
  <c r="E51" i="1"/>
  <c r="E12" i="1"/>
  <c r="E39" i="1"/>
  <c r="E91" i="1"/>
  <c r="E40" i="1"/>
  <c r="E11" i="1"/>
  <c r="E50" i="1"/>
  <c r="E54" i="1"/>
  <c r="E15" i="1"/>
  <c r="E49" i="1"/>
  <c r="E71" i="1"/>
  <c r="E14" i="1"/>
  <c r="D70" i="2" l="1"/>
  <c r="D60" i="2"/>
  <c r="D52" i="2"/>
  <c r="D63" i="2"/>
  <c r="D66" i="2"/>
  <c r="D55" i="2"/>
  <c r="D42" i="2"/>
  <c r="D73" i="2" l="1"/>
</calcChain>
</file>

<file path=xl/sharedStrings.xml><?xml version="1.0" encoding="utf-8"?>
<sst xmlns="http://schemas.openxmlformats.org/spreadsheetml/2006/main" count="448" uniqueCount="287">
  <si>
    <t>Código</t>
  </si>
  <si>
    <t>Especificação</t>
  </si>
  <si>
    <t>ORÇAMENTO PROGRAMA</t>
  </si>
  <si>
    <t xml:space="preserve">Prevista em R$ </t>
  </si>
  <si>
    <t>Despesas por finalidade/Programa de Trabalho</t>
  </si>
  <si>
    <t>02</t>
  </si>
  <si>
    <t>03</t>
  </si>
  <si>
    <t>04</t>
  </si>
  <si>
    <t>05</t>
  </si>
  <si>
    <t>06</t>
  </si>
  <si>
    <t>Educação Infantil</t>
  </si>
  <si>
    <t>Ensino Fundamental</t>
  </si>
  <si>
    <t>Ensino Médio</t>
  </si>
  <si>
    <t>Saúde Bucal</t>
  </si>
  <si>
    <t>Artes Cênicas</t>
  </si>
  <si>
    <t>Artes Visuais</t>
  </si>
  <si>
    <t>Música</t>
  </si>
  <si>
    <t>Literatura</t>
  </si>
  <si>
    <t>Audiovisual</t>
  </si>
  <si>
    <t>Biblioteca</t>
  </si>
  <si>
    <t>Desenvolvimento Físico-Esportivo</t>
  </si>
  <si>
    <t>Recreação</t>
  </si>
  <si>
    <t>Turismo Social</t>
  </si>
  <si>
    <t>Segurança Alimentar e Apoio Social</t>
  </si>
  <si>
    <t>Trabalho Social com Grupos</t>
  </si>
  <si>
    <t>Relacionamento com Clientes</t>
  </si>
  <si>
    <t>Serviços Jurídicos</t>
  </si>
  <si>
    <t>Serviço Social do Comércio – Sesc</t>
  </si>
  <si>
    <t>Departamento Regional Goiás</t>
  </si>
  <si>
    <t>%</t>
  </si>
  <si>
    <t>0101</t>
  </si>
  <si>
    <t>010101</t>
  </si>
  <si>
    <t>01010101</t>
  </si>
  <si>
    <t>01010102</t>
  </si>
  <si>
    <t>Creche</t>
  </si>
  <si>
    <t>Pré-escola</t>
  </si>
  <si>
    <t>010102</t>
  </si>
  <si>
    <t>01010201</t>
  </si>
  <si>
    <t>01010202</t>
  </si>
  <si>
    <t>Anos iniciais</t>
  </si>
  <si>
    <t>Anos finais</t>
  </si>
  <si>
    <t>010103</t>
  </si>
  <si>
    <t>01010301</t>
  </si>
  <si>
    <t>Séries/Etapas</t>
  </si>
  <si>
    <t>010105</t>
  </si>
  <si>
    <t>Educação Ampliada</t>
  </si>
  <si>
    <t>01010501</t>
  </si>
  <si>
    <t xml:space="preserve">Ações formativas </t>
  </si>
  <si>
    <t>010106</t>
  </si>
  <si>
    <t>01010601</t>
  </si>
  <si>
    <t>Apoio à prog. Finalística - Educação</t>
  </si>
  <si>
    <t>0102</t>
  </si>
  <si>
    <t>010207</t>
  </si>
  <si>
    <t>Alimentação e Nutrição</t>
  </si>
  <si>
    <t>01020702</t>
  </si>
  <si>
    <t>01020703</t>
  </si>
  <si>
    <t>01020704</t>
  </si>
  <si>
    <t>01020706</t>
  </si>
  <si>
    <t>Sessão diagnóstica/clínica</t>
  </si>
  <si>
    <t>Consulta</t>
  </si>
  <si>
    <t>Lanche</t>
  </si>
  <si>
    <t>Refeição</t>
  </si>
  <si>
    <t>010208</t>
  </si>
  <si>
    <t>01020803</t>
  </si>
  <si>
    <t>01020804</t>
  </si>
  <si>
    <t>01020805</t>
  </si>
  <si>
    <t>01020806</t>
  </si>
  <si>
    <t>Procedimentos clínicos</t>
  </si>
  <si>
    <t>Procedimentos complementares</t>
  </si>
  <si>
    <t>Procedimentos diagnósticos por imagem</t>
  </si>
  <si>
    <t>Atenção Ampliada em saúde</t>
  </si>
  <si>
    <t>010209</t>
  </si>
  <si>
    <t>01020902</t>
  </si>
  <si>
    <t>01020903</t>
  </si>
  <si>
    <t>01020904</t>
  </si>
  <si>
    <t>Cuidados em saúde</t>
  </si>
  <si>
    <t>Exames</t>
  </si>
  <si>
    <t>010210</t>
  </si>
  <si>
    <t>Educação em saúde</t>
  </si>
  <si>
    <t>01021003</t>
  </si>
  <si>
    <t>01021004</t>
  </si>
  <si>
    <t xml:space="preserve">Ações mediadas </t>
  </si>
  <si>
    <t>010211</t>
  </si>
  <si>
    <t>01021101</t>
  </si>
  <si>
    <t>Apoio à prog. Finalística - Saúde</t>
  </si>
  <si>
    <t>0103</t>
  </si>
  <si>
    <t>010312</t>
  </si>
  <si>
    <t>01031203</t>
  </si>
  <si>
    <t>01031204</t>
  </si>
  <si>
    <t>01031205</t>
  </si>
  <si>
    <t>Apresentações</t>
  </si>
  <si>
    <t>010313</t>
  </si>
  <si>
    <t>01031303</t>
  </si>
  <si>
    <t>01031305</t>
  </si>
  <si>
    <t>01031307</t>
  </si>
  <si>
    <t>Exposição</t>
  </si>
  <si>
    <t>010314</t>
  </si>
  <si>
    <t>01031403</t>
  </si>
  <si>
    <t>01031405</t>
  </si>
  <si>
    <t>010315</t>
  </si>
  <si>
    <t>01031503</t>
  </si>
  <si>
    <t>01031504</t>
  </si>
  <si>
    <t>01031505</t>
  </si>
  <si>
    <t>Exibição</t>
  </si>
  <si>
    <t>010316</t>
  </si>
  <si>
    <t>010317</t>
  </si>
  <si>
    <t>010318</t>
  </si>
  <si>
    <t>01031804</t>
  </si>
  <si>
    <t>Ações formativas</t>
  </si>
  <si>
    <t>010320</t>
  </si>
  <si>
    <t>01032001</t>
  </si>
  <si>
    <t>01031603</t>
  </si>
  <si>
    <t>01031604</t>
  </si>
  <si>
    <t>01031605</t>
  </si>
  <si>
    <t>01031701</t>
  </si>
  <si>
    <t>01031702</t>
  </si>
  <si>
    <t>01031703</t>
  </si>
  <si>
    <t>Acesso a recursos informacionais</t>
  </si>
  <si>
    <t>Memória Social e Patrimônio Cultural</t>
  </si>
  <si>
    <t>0104</t>
  </si>
  <si>
    <t>010421</t>
  </si>
  <si>
    <t>010422</t>
  </si>
  <si>
    <t>010423</t>
  </si>
  <si>
    <t>01042101</t>
  </si>
  <si>
    <t>01042102</t>
  </si>
  <si>
    <t>01042103</t>
  </si>
  <si>
    <t>01042107</t>
  </si>
  <si>
    <t>01042201</t>
  </si>
  <si>
    <t>01042202</t>
  </si>
  <si>
    <t>01042203</t>
  </si>
  <si>
    <t>01042204</t>
  </si>
  <si>
    <t>01042301</t>
  </si>
  <si>
    <t>01042302</t>
  </si>
  <si>
    <t>01042303</t>
  </si>
  <si>
    <t>010424</t>
  </si>
  <si>
    <t>01042401</t>
  </si>
  <si>
    <t>Exercício físicos sistemáticos</t>
  </si>
  <si>
    <t>Formação esportiva</t>
  </si>
  <si>
    <t>Competições físico-esportivas</t>
  </si>
  <si>
    <t>Eventos</t>
  </si>
  <si>
    <t>Colônias recreativas</t>
  </si>
  <si>
    <t>Parque aquático</t>
  </si>
  <si>
    <t>Festas e festividades</t>
  </si>
  <si>
    <t>Multipráticas recreativas</t>
  </si>
  <si>
    <t>Hospedagem</t>
  </si>
  <si>
    <t>Passeios</t>
  </si>
  <si>
    <t>Viagens</t>
  </si>
  <si>
    <t>0105</t>
  </si>
  <si>
    <t>010527</t>
  </si>
  <si>
    <t>01052701</t>
  </si>
  <si>
    <t>01052702</t>
  </si>
  <si>
    <t>010528</t>
  </si>
  <si>
    <t>01052801</t>
  </si>
  <si>
    <t>01052802</t>
  </si>
  <si>
    <t>01052803</t>
  </si>
  <si>
    <t>Apoio à prog. Finalística - Cultura</t>
  </si>
  <si>
    <t>Apoio à prog. Finalística - Lazer</t>
  </si>
  <si>
    <t>Apoio à prog. Finalística - Assistência</t>
  </si>
  <si>
    <t>010529</t>
  </si>
  <si>
    <t>01052901</t>
  </si>
  <si>
    <t>Distribuição de doações</t>
  </si>
  <si>
    <t>Consulta social</t>
  </si>
  <si>
    <t>0106</t>
  </si>
  <si>
    <t>010630</t>
  </si>
  <si>
    <t>01063001</t>
  </si>
  <si>
    <t>01063002</t>
  </si>
  <si>
    <t>010631</t>
  </si>
  <si>
    <t>01063101</t>
  </si>
  <si>
    <t>Apoio à Programas Sociais</t>
  </si>
  <si>
    <t>Gestão de programas sociais</t>
  </si>
  <si>
    <t>Gestão e man. De Unidades Operacionais</t>
  </si>
  <si>
    <t>Credenciamento e acesso ao Sesc</t>
  </si>
  <si>
    <t xml:space="preserve">Total </t>
  </si>
  <si>
    <t>PROGRAMAS SOCIAIS</t>
  </si>
  <si>
    <t>Gestão Administrativa</t>
  </si>
  <si>
    <t>0207</t>
  </si>
  <si>
    <t>020733</t>
  </si>
  <si>
    <t>02070301</t>
  </si>
  <si>
    <t>02070302</t>
  </si>
  <si>
    <t>Presidência e Conselho Deliberativo</t>
  </si>
  <si>
    <t>Direção Geral ou Regional</t>
  </si>
  <si>
    <t>0208</t>
  </si>
  <si>
    <t xml:space="preserve">Atividades Administrativas </t>
  </si>
  <si>
    <t>020834</t>
  </si>
  <si>
    <t>02083401</t>
  </si>
  <si>
    <t>02083402</t>
  </si>
  <si>
    <t>Atividades e serviços administrativos</t>
  </si>
  <si>
    <t>02083403</t>
  </si>
  <si>
    <t>02083404</t>
  </si>
  <si>
    <t>Gestão de Recursos Humanos</t>
  </si>
  <si>
    <t>Gestão comp., contr., logíst. E patrim.</t>
  </si>
  <si>
    <t>0209</t>
  </si>
  <si>
    <t>020935</t>
  </si>
  <si>
    <t>02093501</t>
  </si>
  <si>
    <t>02093502</t>
  </si>
  <si>
    <t>020936</t>
  </si>
  <si>
    <t>02093601</t>
  </si>
  <si>
    <t>02093602</t>
  </si>
  <si>
    <t>Gestão de Imóveis e Transportes</t>
  </si>
  <si>
    <t>Manutenção e Conservação de imóveis</t>
  </si>
  <si>
    <t>Manutenção e conser. em imóv. terceiros</t>
  </si>
  <si>
    <t>Manutenção e conser. em imóv. próprios</t>
  </si>
  <si>
    <t>Aquisição e Manutenção de Veículos</t>
  </si>
  <si>
    <t>Aquisição e manut. de veículos próprios</t>
  </si>
  <si>
    <t>Locação e manut. de veículos terceiros</t>
  </si>
  <si>
    <t>TECNOLOGIA DA INFORMAÇÃO</t>
  </si>
  <si>
    <t>ADMINISTRAÇÃO</t>
  </si>
  <si>
    <t>0311</t>
  </si>
  <si>
    <t>031138</t>
  </si>
  <si>
    <t>03113801</t>
  </si>
  <si>
    <t>Serviços de Tec. da Inform e Comunicação</t>
  </si>
  <si>
    <t>TI - Gerenciamento e Equipe Técnica</t>
  </si>
  <si>
    <t>TI - Gerenciamento e equi. Técn. A meio</t>
  </si>
  <si>
    <t>PLANEJAMENTO E ADMINISTRAÇÃO FINANCEIRA</t>
  </si>
  <si>
    <t>EDUCAÇÃO</t>
  </si>
  <si>
    <t>SAÚDE</t>
  </si>
  <si>
    <t>CULTURA</t>
  </si>
  <si>
    <t xml:space="preserve">LAZER </t>
  </si>
  <si>
    <t>ASSISTÊNCIA</t>
  </si>
  <si>
    <t>AÇÕES SOCIAIS AOS PROG. SOCIAIS</t>
  </si>
  <si>
    <t>0412</t>
  </si>
  <si>
    <t>041239</t>
  </si>
  <si>
    <t>04123901</t>
  </si>
  <si>
    <t>0413</t>
  </si>
  <si>
    <t>041340</t>
  </si>
  <si>
    <t>04134001</t>
  </si>
  <si>
    <t>04134002</t>
  </si>
  <si>
    <t>Planej., Contr. Cont., Finan. e Orçam.</t>
  </si>
  <si>
    <t>Planej., contr. cont., finan. e orçam.</t>
  </si>
  <si>
    <t>FORMAÇÃO DE RECURSOS HUMANOS</t>
  </si>
  <si>
    <t>0214</t>
  </si>
  <si>
    <t>051441</t>
  </si>
  <si>
    <t>05144101</t>
  </si>
  <si>
    <t>05144102</t>
  </si>
  <si>
    <t>Capacitação e Desenvolvimento de RH</t>
  </si>
  <si>
    <t>Capacitação e Desenv. de empregados</t>
  </si>
  <si>
    <t>Capacitação e desenv. de empregados - meio</t>
  </si>
  <si>
    <t>Capacitação e desenv. de empregados - fin</t>
  </si>
  <si>
    <t>COMUNICAÇÃO SOCIAL</t>
  </si>
  <si>
    <t>0615</t>
  </si>
  <si>
    <t>061542</t>
  </si>
  <si>
    <t>06154201</t>
  </si>
  <si>
    <t>06154202</t>
  </si>
  <si>
    <t>Comunicação Soc. e Afirmação Instit.</t>
  </si>
  <si>
    <t>Comunicação Instit., Divulgação e Marketing</t>
  </si>
  <si>
    <t>Divulgação da programação do Sesc</t>
  </si>
  <si>
    <t>07</t>
  </si>
  <si>
    <t>0716</t>
  </si>
  <si>
    <t>071644</t>
  </si>
  <si>
    <t>07164401</t>
  </si>
  <si>
    <t>CONTROLE INTERNO</t>
  </si>
  <si>
    <t>Controladoria e Ouvidoria</t>
  </si>
  <si>
    <t>Controle Interno</t>
  </si>
  <si>
    <t>Contr. interno, gest. de riscos e compl.</t>
  </si>
  <si>
    <t>Ouvidoria</t>
  </si>
  <si>
    <t>8</t>
  </si>
  <si>
    <t>0817</t>
  </si>
  <si>
    <t>081746</t>
  </si>
  <si>
    <t>08175601</t>
  </si>
  <si>
    <t>08174603</t>
  </si>
  <si>
    <t>08174604</t>
  </si>
  <si>
    <t>08174605</t>
  </si>
  <si>
    <t>08174606</t>
  </si>
  <si>
    <t>RESPONSABILIDADE SOCIOAMBIENTAL</t>
  </si>
  <si>
    <t>Responsabilidade Socioambiental</t>
  </si>
  <si>
    <t>Ações de Sustentab. e Conser. Ambiental</t>
  </si>
  <si>
    <t>Gestão de sustentabilidade</t>
  </si>
  <si>
    <t xml:space="preserve"> Energias limpas - Área fim</t>
  </si>
  <si>
    <t>Gestão de resíduos sólidos - Área meio</t>
  </si>
  <si>
    <t>Gestão de resíduos sólidos - Área fim</t>
  </si>
  <si>
    <t xml:space="preserve">Conservação de áreas naturais protegidas </t>
  </si>
  <si>
    <t xml:space="preserve">TOTAL DAS DESPESAS </t>
  </si>
  <si>
    <t>ADMINISTRAÇÃO GERAL</t>
  </si>
  <si>
    <t>01</t>
  </si>
  <si>
    <t>08</t>
  </si>
  <si>
    <t>TOTAL</t>
  </si>
  <si>
    <t>Educação</t>
  </si>
  <si>
    <t>Saúde</t>
  </si>
  <si>
    <t>Cultura</t>
  </si>
  <si>
    <t>Lazer</t>
  </si>
  <si>
    <t>Assistência</t>
  </si>
  <si>
    <t>Ações Transversais aos Programas Sociais</t>
  </si>
  <si>
    <t>0210</t>
  </si>
  <si>
    <t>Modernização e Melhoria da Sede Admin</t>
  </si>
  <si>
    <t>021037</t>
  </si>
  <si>
    <t>Modernização e Melhoria da Sede Admin.</t>
  </si>
  <si>
    <t>071645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</si>
</sst>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R$&quot;\ * #,##0.00_-;\-&quot;R$&quot;\ * #,##0.00_-;_-&quot;R$&quot;\ * &quot;-&quot;??_-;_-@_-"/>
    <numFmt numFmtId="43" formatCode="_-* #,##0.00_-;\-* #,##0.00_-;_-* &quot;-&quot;??_-;_-@_-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9"/>
      <color rgb="FF000000"/>
      <name val="Calibri"/>
      <family val="2"/>
      <scheme val="minor"/>
    </font>
    <font>
      <sz val="9"/>
      <color rgb="FF000000"/>
      <name val="Calibri"/>
      <family val="2"/>
      <scheme val="minor"/>
    </font>
    <font>
      <sz val="9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0"/>
      <name val="Calibri"/>
      <family val="2"/>
      <scheme val="minor"/>
    </font>
    <font>
      <b/>
      <sz val="9"/>
      <name val="Calibri"/>
      <family val="2"/>
      <scheme val="minor"/>
    </font>
    <font>
      <b/>
      <sz val="10"/>
      <name val="Calibri"/>
      <family val="2"/>
      <scheme val="minor"/>
    </font>
    <font>
      <sz val="9"/>
      <name val="Calibri"/>
      <family val="2"/>
      <scheme val="minor"/>
    </font>
  </fonts>
  <fills count="2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EAEAEA"/>
        <bgColor indexed="64"/>
      </patternFill>
    </fill>
  </fills>
  <borders count="21">
    <border>
      <left/>
      <right/>
      <top/>
      <bottom/>
      <diagonal/>
    </border>
    <border>
      <left style="medium">
        <color rgb="FFFFFFFF"/>
      </left>
      <right/>
      <top style="medium">
        <color rgb="FFFFFFFF"/>
      </top>
      <bottom style="medium">
        <color rgb="FFFFFFFF"/>
      </bottom>
      <diagonal/>
    </border>
    <border>
      <left/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hair">
        <color theme="0" tint="-0.14996795556505021"/>
      </bottom>
      <diagonal/>
    </border>
    <border>
      <left style="thin">
        <color indexed="64"/>
      </left>
      <right/>
      <top style="hair">
        <color theme="0" tint="-0.14996795556505021"/>
      </top>
      <bottom style="hair">
        <color theme="0" tint="-0.14996795556505021"/>
      </bottom>
      <diagonal/>
    </border>
    <border>
      <left/>
      <right style="thin">
        <color indexed="64"/>
      </right>
      <top/>
      <bottom style="hair">
        <color theme="0" tint="-0.14996795556505021"/>
      </bottom>
      <diagonal/>
    </border>
    <border>
      <left/>
      <right style="thin">
        <color indexed="64"/>
      </right>
      <top style="hair">
        <color theme="0" tint="-0.14996795556505021"/>
      </top>
      <bottom style="hair">
        <color theme="0" tint="-0.149967955565050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theme="0" tint="-0.14996795556505021"/>
      </bottom>
      <diagonal/>
    </border>
    <border>
      <left style="thin">
        <color indexed="64"/>
      </left>
      <right style="thin">
        <color indexed="64"/>
      </right>
      <top style="hair">
        <color theme="0" tint="-0.14996795556505021"/>
      </top>
      <bottom style="hair">
        <color theme="0" tint="-0.14996795556505021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hair">
        <color theme="0" tint="-0.14996795556505021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theme="0" tint="-0.14996795556505021"/>
      </top>
      <bottom/>
      <diagonal/>
    </border>
    <border>
      <left style="thin">
        <color indexed="64"/>
      </left>
      <right style="thin">
        <color indexed="64"/>
      </right>
      <top style="hair">
        <color theme="0" tint="-0.14996795556505021"/>
      </top>
      <bottom/>
      <diagonal/>
    </border>
    <border>
      <left/>
      <right style="thin">
        <color indexed="64"/>
      </right>
      <top style="hair">
        <color theme="0" tint="-0.14996795556505021"/>
      </top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4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130">
    <xf numFmtId="0" fontId="0" fillId="0" borderId="0" xfId="0"/>
    <xf numFmtId="0" fontId="0" fillId="2" borderId="0" xfId="0" applyFill="1"/>
    <xf numFmtId="0" fontId="2" fillId="2" borderId="0" xfId="0" applyFont="1" applyFill="1" applyAlignment="1">
      <alignment vertical="center"/>
    </xf>
    <xf numFmtId="0" fontId="2" fillId="2" borderId="0" xfId="0" applyFont="1" applyFill="1"/>
    <xf numFmtId="0" fontId="2" fillId="2" borderId="0" xfId="0" applyFont="1" applyFill="1" applyAlignment="1">
      <alignment horizontal="center" vertical="center"/>
    </xf>
    <xf numFmtId="0" fontId="7" fillId="2" borderId="0" xfId="0" applyFont="1" applyFill="1"/>
    <xf numFmtId="0" fontId="7" fillId="2" borderId="0" xfId="0" applyFont="1" applyFill="1" applyAlignment="1">
      <alignment vertical="center" wrapText="1"/>
    </xf>
    <xf numFmtId="0" fontId="7" fillId="2" borderId="0" xfId="0" applyFont="1" applyFill="1" applyAlignment="1">
      <alignment horizontal="center" vertical="center" wrapText="1"/>
    </xf>
    <xf numFmtId="0" fontId="5" fillId="2" borderId="9" xfId="0" applyFont="1" applyFill="1" applyBorder="1" applyAlignment="1">
      <alignment vertical="center" wrapText="1"/>
    </xf>
    <xf numFmtId="0" fontId="5" fillId="2" borderId="11" xfId="0" applyFont="1" applyFill="1" applyBorder="1" applyAlignment="1">
      <alignment vertical="center" wrapText="1"/>
    </xf>
    <xf numFmtId="43" fontId="7" fillId="2" borderId="0" xfId="0" applyNumberFormat="1" applyFont="1" applyFill="1"/>
    <xf numFmtId="43" fontId="7" fillId="2" borderId="1" xfId="0" applyNumberFormat="1" applyFont="1" applyFill="1" applyBorder="1" applyAlignment="1">
      <alignment vertical="center" wrapText="1"/>
    </xf>
    <xf numFmtId="43" fontId="7" fillId="2" borderId="0" xfId="0" applyNumberFormat="1" applyFont="1" applyFill="1" applyAlignment="1">
      <alignment horizontal="right" vertical="center" wrapText="1"/>
    </xf>
    <xf numFmtId="43" fontId="6" fillId="2" borderId="9" xfId="1" applyNumberFormat="1" applyFont="1" applyFill="1" applyBorder="1" applyAlignment="1">
      <alignment horizontal="right" vertical="center" wrapText="1"/>
    </xf>
    <xf numFmtId="43" fontId="6" fillId="2" borderId="11" xfId="1" applyNumberFormat="1" applyFont="1" applyFill="1" applyBorder="1" applyAlignment="1">
      <alignment horizontal="right" vertical="center" wrapText="1"/>
    </xf>
    <xf numFmtId="43" fontId="0" fillId="2" borderId="0" xfId="0" applyNumberFormat="1" applyFill="1"/>
    <xf numFmtId="0" fontId="7" fillId="2" borderId="0" xfId="0" applyFont="1" applyFill="1" applyAlignment="1">
      <alignment horizontal="right"/>
    </xf>
    <xf numFmtId="10" fontId="6" fillId="2" borderId="7" xfId="2" applyNumberFormat="1" applyFont="1" applyFill="1" applyBorder="1" applyAlignment="1">
      <alignment horizontal="right" vertical="center" wrapText="1"/>
    </xf>
    <xf numFmtId="10" fontId="6" fillId="2" borderId="12" xfId="2" applyNumberFormat="1" applyFont="1" applyFill="1" applyBorder="1" applyAlignment="1">
      <alignment horizontal="right" vertical="center" wrapText="1"/>
    </xf>
    <xf numFmtId="0" fontId="0" fillId="2" borderId="0" xfId="0" applyFill="1" applyAlignment="1">
      <alignment horizontal="right"/>
    </xf>
    <xf numFmtId="49" fontId="5" fillId="2" borderId="5" xfId="0" quotePrefix="1" applyNumberFormat="1" applyFont="1" applyFill="1" applyBorder="1" applyAlignment="1">
      <alignment horizontal="center" vertical="center" wrapText="1"/>
    </xf>
    <xf numFmtId="49" fontId="5" fillId="2" borderId="10" xfId="0" quotePrefix="1" applyNumberFormat="1" applyFont="1" applyFill="1" applyBorder="1" applyAlignment="1">
      <alignment horizontal="center" vertical="center" wrapText="1"/>
    </xf>
    <xf numFmtId="49" fontId="5" fillId="4" borderId="5" xfId="0" quotePrefix="1" applyNumberFormat="1" applyFont="1" applyFill="1" applyBorder="1" applyAlignment="1">
      <alignment horizontal="center" vertical="center" wrapText="1"/>
    </xf>
    <xf numFmtId="0" fontId="5" fillId="4" borderId="9" xfId="0" applyFont="1" applyFill="1" applyBorder="1" applyAlignment="1">
      <alignment vertical="center" wrapText="1"/>
    </xf>
    <xf numFmtId="43" fontId="6" fillId="4" borderId="9" xfId="1" applyNumberFormat="1" applyFont="1" applyFill="1" applyBorder="1" applyAlignment="1">
      <alignment horizontal="right" vertical="center" wrapText="1"/>
    </xf>
    <xf numFmtId="10" fontId="6" fillId="4" borderId="7" xfId="2" applyNumberFormat="1" applyFont="1" applyFill="1" applyBorder="1" applyAlignment="1">
      <alignment horizontal="right" vertical="center" wrapText="1"/>
    </xf>
    <xf numFmtId="0" fontId="2" fillId="5" borderId="3" xfId="0" applyFont="1" applyFill="1" applyBorder="1" applyAlignment="1">
      <alignment horizontal="center" vertical="center" wrapText="1"/>
    </xf>
    <xf numFmtId="43" fontId="2" fillId="5" borderId="3" xfId="0" applyNumberFormat="1" applyFont="1" applyFill="1" applyBorder="1" applyAlignment="1">
      <alignment horizontal="center" vertical="center" wrapText="1"/>
    </xf>
    <xf numFmtId="4" fontId="2" fillId="5" borderId="3" xfId="0" applyNumberFormat="1" applyFont="1" applyFill="1" applyBorder="1" applyAlignment="1">
      <alignment horizontal="center" vertical="center" wrapText="1"/>
    </xf>
    <xf numFmtId="10" fontId="6" fillId="0" borderId="7" xfId="2" applyNumberFormat="1" applyFont="1" applyFill="1" applyBorder="1" applyAlignment="1">
      <alignment horizontal="right" vertical="center" wrapText="1"/>
    </xf>
    <xf numFmtId="49" fontId="5" fillId="0" borderId="5" xfId="0" quotePrefix="1" applyNumberFormat="1" applyFont="1" applyBorder="1" applyAlignment="1">
      <alignment horizontal="center" vertical="center" wrapText="1"/>
    </xf>
    <xf numFmtId="0" fontId="5" fillId="0" borderId="9" xfId="0" applyFont="1" applyBorder="1" applyAlignment="1">
      <alignment vertical="center" wrapText="1"/>
    </xf>
    <xf numFmtId="43" fontId="6" fillId="0" borderId="9" xfId="1" applyNumberFormat="1" applyFont="1" applyFill="1" applyBorder="1" applyAlignment="1">
      <alignment horizontal="right" vertical="center" wrapText="1"/>
    </xf>
    <xf numFmtId="49" fontId="4" fillId="5" borderId="5" xfId="0" quotePrefix="1" applyNumberFormat="1" applyFont="1" applyFill="1" applyBorder="1" applyAlignment="1">
      <alignment horizontal="center" vertical="center" wrapText="1"/>
    </xf>
    <xf numFmtId="0" fontId="4" fillId="5" borderId="9" xfId="0" applyFont="1" applyFill="1" applyBorder="1" applyAlignment="1">
      <alignment horizontal="center" vertical="center" wrapText="1"/>
    </xf>
    <xf numFmtId="43" fontId="3" fillId="5" borderId="9" xfId="1" applyNumberFormat="1" applyFont="1" applyFill="1" applyBorder="1" applyAlignment="1">
      <alignment horizontal="right" vertical="center" wrapText="1"/>
    </xf>
    <xf numFmtId="49" fontId="5" fillId="7" borderId="5" xfId="0" quotePrefix="1" applyNumberFormat="1" applyFont="1" applyFill="1" applyBorder="1" applyAlignment="1">
      <alignment horizontal="center" vertical="center" wrapText="1"/>
    </xf>
    <xf numFmtId="0" fontId="5" fillId="7" borderId="9" xfId="0" applyFont="1" applyFill="1" applyBorder="1" applyAlignment="1">
      <alignment vertical="center" wrapText="1"/>
    </xf>
    <xf numFmtId="43" fontId="6" fillId="7" borderId="9" xfId="1" applyNumberFormat="1" applyFont="1" applyFill="1" applyBorder="1" applyAlignment="1">
      <alignment horizontal="right" vertical="center" wrapText="1"/>
    </xf>
    <xf numFmtId="10" fontId="6" fillId="7" borderId="7" xfId="2" applyNumberFormat="1" applyFont="1" applyFill="1" applyBorder="1" applyAlignment="1">
      <alignment horizontal="right" vertical="center" wrapText="1"/>
    </xf>
    <xf numFmtId="49" fontId="5" fillId="9" borderId="5" xfId="0" quotePrefix="1" applyNumberFormat="1" applyFont="1" applyFill="1" applyBorder="1" applyAlignment="1">
      <alignment horizontal="center" vertical="center" wrapText="1"/>
    </xf>
    <xf numFmtId="0" fontId="5" fillId="9" borderId="9" xfId="0" applyFont="1" applyFill="1" applyBorder="1" applyAlignment="1">
      <alignment vertical="center" wrapText="1"/>
    </xf>
    <xf numFmtId="43" fontId="6" fillId="9" borderId="9" xfId="1" applyNumberFormat="1" applyFont="1" applyFill="1" applyBorder="1" applyAlignment="1">
      <alignment horizontal="right" vertical="center" wrapText="1"/>
    </xf>
    <xf numFmtId="10" fontId="6" fillId="9" borderId="7" xfId="2" applyNumberFormat="1" applyFont="1" applyFill="1" applyBorder="1" applyAlignment="1">
      <alignment horizontal="right" vertical="center" wrapText="1"/>
    </xf>
    <xf numFmtId="49" fontId="5" fillId="11" borderId="5" xfId="0" quotePrefix="1" applyNumberFormat="1" applyFont="1" applyFill="1" applyBorder="1" applyAlignment="1">
      <alignment horizontal="center" vertical="center" wrapText="1"/>
    </xf>
    <xf numFmtId="0" fontId="5" fillId="11" borderId="9" xfId="0" applyFont="1" applyFill="1" applyBorder="1" applyAlignment="1">
      <alignment vertical="center" wrapText="1"/>
    </xf>
    <xf numFmtId="43" fontId="6" fillId="11" borderId="9" xfId="1" applyNumberFormat="1" applyFont="1" applyFill="1" applyBorder="1" applyAlignment="1">
      <alignment horizontal="right" vertical="center" wrapText="1"/>
    </xf>
    <xf numFmtId="10" fontId="6" fillId="11" borderId="7" xfId="2" applyNumberFormat="1" applyFont="1" applyFill="1" applyBorder="1" applyAlignment="1">
      <alignment horizontal="right" vertical="center" wrapText="1"/>
    </xf>
    <xf numFmtId="49" fontId="5" fillId="13" borderId="5" xfId="0" quotePrefix="1" applyNumberFormat="1" applyFont="1" applyFill="1" applyBorder="1" applyAlignment="1">
      <alignment horizontal="center" vertical="center" wrapText="1"/>
    </xf>
    <xf numFmtId="0" fontId="5" fillId="13" borderId="9" xfId="0" applyFont="1" applyFill="1" applyBorder="1" applyAlignment="1">
      <alignment vertical="center" wrapText="1"/>
    </xf>
    <xf numFmtId="43" fontId="6" fillId="13" borderId="9" xfId="1" applyNumberFormat="1" applyFont="1" applyFill="1" applyBorder="1" applyAlignment="1">
      <alignment horizontal="right" vertical="center" wrapText="1"/>
    </xf>
    <xf numFmtId="10" fontId="6" fillId="13" borderId="7" xfId="2" applyNumberFormat="1" applyFont="1" applyFill="1" applyBorder="1" applyAlignment="1">
      <alignment horizontal="right" vertical="center" wrapText="1"/>
    </xf>
    <xf numFmtId="10" fontId="3" fillId="5" borderId="7" xfId="2" applyNumberFormat="1" applyFont="1" applyFill="1" applyBorder="1" applyAlignment="1">
      <alignment horizontal="right" vertical="center" wrapText="1"/>
    </xf>
    <xf numFmtId="49" fontId="4" fillId="14" borderId="5" xfId="0" quotePrefix="1" applyNumberFormat="1" applyFont="1" applyFill="1" applyBorder="1" applyAlignment="1">
      <alignment horizontal="center" vertical="center" wrapText="1"/>
    </xf>
    <xf numFmtId="0" fontId="4" fillId="14" borderId="9" xfId="0" applyFont="1" applyFill="1" applyBorder="1" applyAlignment="1">
      <alignment vertical="center" wrapText="1"/>
    </xf>
    <xf numFmtId="43" fontId="3" fillId="14" borderId="9" xfId="1" applyNumberFormat="1" applyFont="1" applyFill="1" applyBorder="1" applyAlignment="1">
      <alignment horizontal="right" vertical="center" wrapText="1"/>
    </xf>
    <xf numFmtId="10" fontId="3" fillId="14" borderId="7" xfId="2" applyNumberFormat="1" applyFont="1" applyFill="1" applyBorder="1" applyAlignment="1">
      <alignment horizontal="right" vertical="center" wrapText="1"/>
    </xf>
    <xf numFmtId="49" fontId="9" fillId="3" borderId="4" xfId="0" quotePrefix="1" applyNumberFormat="1" applyFont="1" applyFill="1" applyBorder="1" applyAlignment="1">
      <alignment horizontal="center" vertical="center" wrapText="1"/>
    </xf>
    <xf numFmtId="0" fontId="9" fillId="3" borderId="8" xfId="0" applyFont="1" applyFill="1" applyBorder="1" applyAlignment="1">
      <alignment vertical="center" wrapText="1"/>
    </xf>
    <xf numFmtId="43" fontId="9" fillId="3" borderId="8" xfId="1" applyNumberFormat="1" applyFont="1" applyFill="1" applyBorder="1" applyAlignment="1">
      <alignment horizontal="right" vertical="center" wrapText="1"/>
    </xf>
    <xf numFmtId="10" fontId="9" fillId="3" borderId="6" xfId="2" applyNumberFormat="1" applyFont="1" applyFill="1" applyBorder="1" applyAlignment="1">
      <alignment horizontal="right" vertical="center" wrapText="1"/>
    </xf>
    <xf numFmtId="49" fontId="9" fillId="6" borderId="5" xfId="0" quotePrefix="1" applyNumberFormat="1" applyFont="1" applyFill="1" applyBorder="1" applyAlignment="1">
      <alignment horizontal="center" vertical="center" wrapText="1"/>
    </xf>
    <xf numFmtId="0" fontId="9" fillId="6" borderId="9" xfId="0" applyFont="1" applyFill="1" applyBorder="1" applyAlignment="1">
      <alignment vertical="center" wrapText="1"/>
    </xf>
    <xf numFmtId="43" fontId="9" fillId="6" borderId="9" xfId="1" applyNumberFormat="1" applyFont="1" applyFill="1" applyBorder="1" applyAlignment="1">
      <alignment horizontal="right" vertical="center" wrapText="1"/>
    </xf>
    <xf numFmtId="10" fontId="9" fillId="6" borderId="7" xfId="2" applyNumberFormat="1" applyFont="1" applyFill="1" applyBorder="1" applyAlignment="1">
      <alignment horizontal="right" vertical="center" wrapText="1"/>
    </xf>
    <xf numFmtId="49" fontId="9" fillId="8" borderId="5" xfId="0" quotePrefix="1" applyNumberFormat="1" applyFont="1" applyFill="1" applyBorder="1" applyAlignment="1">
      <alignment horizontal="center" vertical="center" wrapText="1"/>
    </xf>
    <xf numFmtId="0" fontId="9" fillId="8" borderId="9" xfId="0" applyFont="1" applyFill="1" applyBorder="1" applyAlignment="1">
      <alignment vertical="center" wrapText="1"/>
    </xf>
    <xf numFmtId="43" fontId="9" fillId="8" borderId="9" xfId="1" applyNumberFormat="1" applyFont="1" applyFill="1" applyBorder="1" applyAlignment="1">
      <alignment horizontal="right" vertical="center" wrapText="1"/>
    </xf>
    <xf numFmtId="10" fontId="9" fillId="8" borderId="7" xfId="2" applyNumberFormat="1" applyFont="1" applyFill="1" applyBorder="1" applyAlignment="1">
      <alignment horizontal="right" vertical="center" wrapText="1"/>
    </xf>
    <xf numFmtId="49" fontId="9" fillId="10" borderId="5" xfId="0" quotePrefix="1" applyNumberFormat="1" applyFont="1" applyFill="1" applyBorder="1" applyAlignment="1">
      <alignment horizontal="center" vertical="center" wrapText="1"/>
    </xf>
    <xf numFmtId="0" fontId="9" fillId="10" borderId="9" xfId="0" applyFont="1" applyFill="1" applyBorder="1" applyAlignment="1">
      <alignment vertical="center" wrapText="1"/>
    </xf>
    <xf numFmtId="43" fontId="9" fillId="10" borderId="9" xfId="1" applyNumberFormat="1" applyFont="1" applyFill="1" applyBorder="1" applyAlignment="1">
      <alignment horizontal="right" vertical="center" wrapText="1"/>
    </xf>
    <xf numFmtId="10" fontId="9" fillId="10" borderId="7" xfId="2" applyNumberFormat="1" applyFont="1" applyFill="1" applyBorder="1" applyAlignment="1">
      <alignment horizontal="right" vertical="center" wrapText="1"/>
    </xf>
    <xf numFmtId="49" fontId="9" fillId="12" borderId="5" xfId="0" quotePrefix="1" applyNumberFormat="1" applyFont="1" applyFill="1" applyBorder="1" applyAlignment="1">
      <alignment horizontal="center" vertical="center" wrapText="1"/>
    </xf>
    <xf numFmtId="0" fontId="9" fillId="12" borderId="9" xfId="0" applyFont="1" applyFill="1" applyBorder="1" applyAlignment="1">
      <alignment vertical="center" wrapText="1"/>
    </xf>
    <xf numFmtId="43" fontId="9" fillId="12" borderId="9" xfId="1" applyNumberFormat="1" applyFont="1" applyFill="1" applyBorder="1" applyAlignment="1">
      <alignment horizontal="right" vertical="center" wrapText="1"/>
    </xf>
    <xf numFmtId="10" fontId="9" fillId="12" borderId="7" xfId="2" applyNumberFormat="1" applyFont="1" applyFill="1" applyBorder="1" applyAlignment="1">
      <alignment horizontal="right" vertical="center" wrapText="1"/>
    </xf>
    <xf numFmtId="49" fontId="9" fillId="15" borderId="5" xfId="0" quotePrefix="1" applyNumberFormat="1" applyFont="1" applyFill="1" applyBorder="1" applyAlignment="1">
      <alignment horizontal="center" vertical="center" wrapText="1"/>
    </xf>
    <xf numFmtId="0" fontId="9" fillId="15" borderId="9" xfId="0" applyFont="1" applyFill="1" applyBorder="1" applyAlignment="1">
      <alignment vertical="center" wrapText="1"/>
    </xf>
    <xf numFmtId="43" fontId="9" fillId="15" borderId="9" xfId="1" applyNumberFormat="1" applyFont="1" applyFill="1" applyBorder="1" applyAlignment="1">
      <alignment horizontal="right" vertical="center" wrapText="1"/>
    </xf>
    <xf numFmtId="10" fontId="10" fillId="15" borderId="7" xfId="2" applyNumberFormat="1" applyFont="1" applyFill="1" applyBorder="1" applyAlignment="1">
      <alignment horizontal="right" vertical="center" wrapText="1"/>
    </xf>
    <xf numFmtId="49" fontId="5" fillId="16" borderId="5" xfId="0" quotePrefix="1" applyNumberFormat="1" applyFont="1" applyFill="1" applyBorder="1" applyAlignment="1">
      <alignment horizontal="center" vertical="center" wrapText="1"/>
    </xf>
    <xf numFmtId="0" fontId="5" fillId="16" borderId="9" xfId="0" applyFont="1" applyFill="1" applyBorder="1" applyAlignment="1">
      <alignment vertical="center" wrapText="1"/>
    </xf>
    <xf numFmtId="43" fontId="6" fillId="16" borderId="9" xfId="1" applyNumberFormat="1" applyFont="1" applyFill="1" applyBorder="1" applyAlignment="1">
      <alignment horizontal="right" vertical="center" wrapText="1"/>
    </xf>
    <xf numFmtId="10" fontId="6" fillId="16" borderId="7" xfId="2" applyNumberFormat="1" applyFont="1" applyFill="1" applyBorder="1" applyAlignment="1">
      <alignment horizontal="right" vertical="center" wrapText="1"/>
    </xf>
    <xf numFmtId="49" fontId="5" fillId="17" borderId="5" xfId="0" quotePrefix="1" applyNumberFormat="1" applyFont="1" applyFill="1" applyBorder="1" applyAlignment="1">
      <alignment horizontal="center" vertical="center" wrapText="1"/>
    </xf>
    <xf numFmtId="0" fontId="5" fillId="17" borderId="9" xfId="0" applyFont="1" applyFill="1" applyBorder="1" applyAlignment="1">
      <alignment vertical="center" wrapText="1"/>
    </xf>
    <xf numFmtId="43" fontId="6" fillId="17" borderId="9" xfId="1" applyNumberFormat="1" applyFont="1" applyFill="1" applyBorder="1" applyAlignment="1">
      <alignment horizontal="right" vertical="center" wrapText="1"/>
    </xf>
    <xf numFmtId="10" fontId="6" fillId="17" borderId="7" xfId="2" applyNumberFormat="1" applyFont="1" applyFill="1" applyBorder="1" applyAlignment="1">
      <alignment horizontal="right" vertical="center" wrapText="1"/>
    </xf>
    <xf numFmtId="49" fontId="5" fillId="18" borderId="5" xfId="0" quotePrefix="1" applyNumberFormat="1" applyFont="1" applyFill="1" applyBorder="1" applyAlignment="1">
      <alignment horizontal="center" vertical="center" wrapText="1"/>
    </xf>
    <xf numFmtId="0" fontId="5" fillId="18" borderId="9" xfId="0" applyFont="1" applyFill="1" applyBorder="1" applyAlignment="1">
      <alignment vertical="center" wrapText="1"/>
    </xf>
    <xf numFmtId="43" fontId="6" fillId="18" borderId="9" xfId="1" applyNumberFormat="1" applyFont="1" applyFill="1" applyBorder="1" applyAlignment="1">
      <alignment horizontal="right" vertical="center" wrapText="1"/>
    </xf>
    <xf numFmtId="10" fontId="6" fillId="18" borderId="7" xfId="2" applyNumberFormat="1" applyFont="1" applyFill="1" applyBorder="1" applyAlignment="1">
      <alignment horizontal="right" vertical="center" wrapText="1"/>
    </xf>
    <xf numFmtId="10" fontId="11" fillId="19" borderId="6" xfId="2" applyNumberFormat="1" applyFont="1" applyFill="1" applyBorder="1" applyAlignment="1">
      <alignment horizontal="right" vertical="center" wrapText="1"/>
    </xf>
    <xf numFmtId="49" fontId="11" fillId="19" borderId="5" xfId="0" quotePrefix="1" applyNumberFormat="1" applyFont="1" applyFill="1" applyBorder="1" applyAlignment="1">
      <alignment horizontal="center" vertical="center" wrapText="1"/>
    </xf>
    <xf numFmtId="10" fontId="11" fillId="19" borderId="7" xfId="2" applyNumberFormat="1" applyFont="1" applyFill="1" applyBorder="1" applyAlignment="1">
      <alignment horizontal="right" vertical="center" wrapText="1"/>
    </xf>
    <xf numFmtId="49" fontId="13" fillId="19" borderId="5" xfId="0" quotePrefix="1" applyNumberFormat="1" applyFont="1" applyFill="1" applyBorder="1" applyAlignment="1">
      <alignment horizontal="center" vertical="center" wrapText="1"/>
    </xf>
    <xf numFmtId="0" fontId="13" fillId="19" borderId="9" xfId="0" applyFont="1" applyFill="1" applyBorder="1" applyAlignment="1">
      <alignment vertical="center" wrapText="1"/>
    </xf>
    <xf numFmtId="43" fontId="13" fillId="19" borderId="9" xfId="1" applyNumberFormat="1" applyFont="1" applyFill="1" applyBorder="1" applyAlignment="1">
      <alignment horizontal="right" vertical="center" wrapText="1"/>
    </xf>
    <xf numFmtId="0" fontId="11" fillId="19" borderId="9" xfId="0" applyFont="1" applyFill="1" applyBorder="1" applyAlignment="1">
      <alignment vertical="center" wrapText="1"/>
    </xf>
    <xf numFmtId="43" fontId="11" fillId="19" borderId="9" xfId="1" applyNumberFormat="1" applyFont="1" applyFill="1" applyBorder="1" applyAlignment="1">
      <alignment horizontal="right" vertical="center" wrapText="1"/>
    </xf>
    <xf numFmtId="10" fontId="13" fillId="19" borderId="7" xfId="2" applyNumberFormat="1" applyFont="1" applyFill="1" applyBorder="1" applyAlignment="1">
      <alignment horizontal="right" vertical="center" wrapText="1"/>
    </xf>
    <xf numFmtId="0" fontId="12" fillId="20" borderId="3" xfId="0" applyFont="1" applyFill="1" applyBorder="1" applyAlignment="1">
      <alignment horizontal="center" vertical="center" wrapText="1"/>
    </xf>
    <xf numFmtId="0" fontId="2" fillId="20" borderId="3" xfId="0" applyFont="1" applyFill="1" applyBorder="1" applyAlignment="1">
      <alignment horizontal="center" vertical="center" wrapText="1"/>
    </xf>
    <xf numFmtId="43" fontId="12" fillId="20" borderId="3" xfId="0" applyNumberFormat="1" applyFont="1" applyFill="1" applyBorder="1" applyAlignment="1">
      <alignment horizontal="center" vertical="center" wrapText="1"/>
    </xf>
    <xf numFmtId="4" fontId="12" fillId="20" borderId="3" xfId="0" applyNumberFormat="1" applyFont="1" applyFill="1" applyBorder="1" applyAlignment="1">
      <alignment horizontal="center" vertical="center" wrapText="1"/>
    </xf>
    <xf numFmtId="49" fontId="11" fillId="20" borderId="9" xfId="0" quotePrefix="1" applyNumberFormat="1" applyFont="1" applyFill="1" applyBorder="1" applyAlignment="1">
      <alignment horizontal="center" vertical="center" wrapText="1"/>
    </xf>
    <xf numFmtId="49" fontId="11" fillId="20" borderId="9" xfId="0" quotePrefix="1" applyNumberFormat="1" applyFont="1" applyFill="1" applyBorder="1" applyAlignment="1">
      <alignment horizontal="left" vertical="center" wrapText="1"/>
    </xf>
    <xf numFmtId="43" fontId="11" fillId="20" borderId="13" xfId="3" applyFont="1" applyFill="1" applyBorder="1" applyAlignment="1">
      <alignment horizontal="right" vertical="center" wrapText="1"/>
    </xf>
    <xf numFmtId="10" fontId="11" fillId="20" borderId="9" xfId="2" applyNumberFormat="1" applyFont="1" applyFill="1" applyBorder="1" applyAlignment="1">
      <alignment horizontal="right" vertical="center" wrapText="1"/>
    </xf>
    <xf numFmtId="49" fontId="11" fillId="20" borderId="5" xfId="0" quotePrefix="1" applyNumberFormat="1" applyFont="1" applyFill="1" applyBorder="1" applyAlignment="1">
      <alignment horizontal="center" vertical="center" wrapText="1"/>
    </xf>
    <xf numFmtId="0" fontId="11" fillId="20" borderId="9" xfId="0" applyFont="1" applyFill="1" applyBorder="1" applyAlignment="1">
      <alignment vertical="center" wrapText="1"/>
    </xf>
    <xf numFmtId="43" fontId="11" fillId="20" borderId="9" xfId="1" applyNumberFormat="1" applyFont="1" applyFill="1" applyBorder="1" applyAlignment="1">
      <alignment horizontal="right" vertical="center" wrapText="1"/>
    </xf>
    <xf numFmtId="10" fontId="11" fillId="20" borderId="7" xfId="2" applyNumberFormat="1" applyFont="1" applyFill="1" applyBorder="1" applyAlignment="1">
      <alignment horizontal="right" vertical="center" wrapText="1"/>
    </xf>
    <xf numFmtId="49" fontId="13" fillId="19" borderId="16" xfId="0" quotePrefix="1" applyNumberFormat="1" applyFont="1" applyFill="1" applyBorder="1" applyAlignment="1">
      <alignment horizontal="center" vertical="center" wrapText="1"/>
    </xf>
    <xf numFmtId="0" fontId="13" fillId="19" borderId="17" xfId="0" applyFont="1" applyFill="1" applyBorder="1" applyAlignment="1">
      <alignment vertical="center" wrapText="1"/>
    </xf>
    <xf numFmtId="43" fontId="13" fillId="19" borderId="17" xfId="1" applyNumberFormat="1" applyFont="1" applyFill="1" applyBorder="1" applyAlignment="1">
      <alignment horizontal="right" vertical="center" wrapText="1"/>
    </xf>
    <xf numFmtId="10" fontId="13" fillId="19" borderId="18" xfId="2" applyNumberFormat="1" applyFont="1" applyFill="1" applyBorder="1" applyAlignment="1">
      <alignment horizontal="right" vertical="center" wrapText="1"/>
    </xf>
    <xf numFmtId="43" fontId="11" fillId="20" borderId="15" xfId="1" applyNumberFormat="1" applyFont="1" applyFill="1" applyBorder="1" applyAlignment="1">
      <alignment horizontal="right" vertical="center" wrapText="1"/>
    </xf>
    <xf numFmtId="10" fontId="11" fillId="20" borderId="20" xfId="2" applyNumberFormat="1" applyFont="1" applyFill="1" applyBorder="1" applyAlignment="1">
      <alignment horizontal="right" vertical="center" wrapText="1"/>
    </xf>
    <xf numFmtId="49" fontId="11" fillId="20" borderId="4" xfId="0" quotePrefix="1" applyNumberFormat="1" applyFont="1" applyFill="1" applyBorder="1" applyAlignment="1">
      <alignment horizontal="center" vertical="center" wrapText="1"/>
    </xf>
    <xf numFmtId="0" fontId="11" fillId="20" borderId="14" xfId="0" applyFont="1" applyFill="1" applyBorder="1" applyAlignment="1">
      <alignment vertical="center" wrapText="1"/>
    </xf>
    <xf numFmtId="43" fontId="11" fillId="20" borderId="14" xfId="1" applyNumberFormat="1" applyFont="1" applyFill="1" applyBorder="1" applyAlignment="1">
      <alignment horizontal="right" vertical="center" wrapText="1"/>
    </xf>
    <xf numFmtId="10" fontId="11" fillId="20" borderId="6" xfId="2" applyNumberFormat="1" applyFont="1" applyFill="1" applyBorder="1" applyAlignment="1">
      <alignment horizontal="right" vertical="center" wrapText="1"/>
    </xf>
    <xf numFmtId="0" fontId="2" fillId="2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vertical="center" wrapText="1"/>
    </xf>
    <xf numFmtId="0" fontId="11" fillId="20" borderId="19" xfId="0" applyFont="1" applyFill="1" applyBorder="1" applyAlignment="1">
      <alignment horizontal="left" vertical="center" wrapText="1"/>
    </xf>
    <xf numFmtId="0" fontId="11" fillId="20" borderId="20" xfId="0" applyFont="1" applyFill="1" applyBorder="1" applyAlignment="1">
      <alignment horizontal="left" vertical="center" wrapText="1"/>
    </xf>
  </cellXfs>
  <cellStyles count="4">
    <cellStyle name="Moeda" xfId="1" builtinId="4"/>
    <cellStyle name="Normal" xfId="0" builtinId="0"/>
    <cellStyle name="Porcentagem" xfId="2" builtinId="5"/>
    <cellStyle name="Vírgula" xfId="3" builtinId="3"/>
  </cellStyles>
  <dxfs count="0"/>
  <tableStyles count="0" defaultTableStyle="TableStyleMedium2" defaultPivotStyle="PivotStyleLight16"/>
  <colors>
    <mruColors>
      <color rgb="FFEAEAEA"/>
      <color rgb="FFDDDDD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E159"/>
  <sheetViews>
    <sheetView showRowColHeaders="0" zoomScale="127" zoomScaleNormal="127" workbookViewId="0">
      <selection activeCell="D28" sqref="D28"/>
    </sheetView>
  </sheetViews>
  <sheetFormatPr defaultColWidth="9.140625" defaultRowHeight="15" x14ac:dyDescent="0.25"/>
  <cols>
    <col min="1" max="1" width="9.140625" style="1"/>
    <col min="2" max="2" width="10.28515625" style="1" customWidth="1"/>
    <col min="3" max="3" width="56.7109375" style="1" bestFit="1" customWidth="1"/>
    <col min="4" max="4" width="18.7109375" style="15" bestFit="1" customWidth="1"/>
    <col min="5" max="5" width="9.140625" style="19" customWidth="1"/>
    <col min="6" max="16384" width="9.140625" style="1"/>
  </cols>
  <sheetData>
    <row r="1" spans="2:5" x14ac:dyDescent="0.25">
      <c r="B1" s="124" t="s">
        <v>2</v>
      </c>
      <c r="C1" s="124"/>
      <c r="D1" s="124"/>
      <c r="E1" s="124"/>
    </row>
    <row r="2" spans="2:5" x14ac:dyDescent="0.25">
      <c r="B2" s="124">
        <v>2025</v>
      </c>
      <c r="C2" s="124"/>
      <c r="D2" s="124"/>
      <c r="E2" s="124"/>
    </row>
    <row r="3" spans="2:5" x14ac:dyDescent="0.25">
      <c r="B3" s="4"/>
      <c r="C3" s="5"/>
      <c r="D3" s="10"/>
      <c r="E3" s="16"/>
    </row>
    <row r="4" spans="2:5" ht="14.25" customHeight="1" thickBot="1" x14ac:dyDescent="0.3">
      <c r="B4" s="2" t="s">
        <v>27</v>
      </c>
      <c r="C4" s="3"/>
      <c r="D4" s="10"/>
      <c r="E4" s="16"/>
    </row>
    <row r="5" spans="2:5" ht="14.25" customHeight="1" thickBot="1" x14ac:dyDescent="0.3">
      <c r="B5" s="126" t="s">
        <v>28</v>
      </c>
      <c r="C5" s="127"/>
      <c r="D5" s="11"/>
      <c r="E5" s="16"/>
    </row>
    <row r="6" spans="2:5" ht="14.25" customHeight="1" x14ac:dyDescent="0.25">
      <c r="B6" s="125" t="s">
        <v>4</v>
      </c>
      <c r="C6" s="125"/>
      <c r="D6" s="125"/>
      <c r="E6" s="125"/>
    </row>
    <row r="7" spans="2:5" ht="9" customHeight="1" x14ac:dyDescent="0.25">
      <c r="B7" s="6"/>
      <c r="C7" s="7"/>
      <c r="D7" s="12"/>
      <c r="E7" s="16"/>
    </row>
    <row r="8" spans="2:5" ht="15" customHeight="1" x14ac:dyDescent="0.25">
      <c r="B8" s="26" t="s">
        <v>0</v>
      </c>
      <c r="C8" s="26" t="s">
        <v>1</v>
      </c>
      <c r="D8" s="27" t="s">
        <v>3</v>
      </c>
      <c r="E8" s="28" t="s">
        <v>29</v>
      </c>
    </row>
    <row r="9" spans="2:5" ht="15" customHeight="1" x14ac:dyDescent="0.25">
      <c r="B9" s="57" t="s">
        <v>30</v>
      </c>
      <c r="C9" s="58" t="s">
        <v>214</v>
      </c>
      <c r="D9" s="59">
        <f>SUM(D10,D13,D16,D18,D20)</f>
        <v>29262708</v>
      </c>
      <c r="E9" s="60" t="e">
        <f>+D9/#REF!</f>
        <v>#REF!</v>
      </c>
    </row>
    <row r="10" spans="2:5" ht="15" customHeight="1" x14ac:dyDescent="0.25">
      <c r="B10" s="22" t="s">
        <v>31</v>
      </c>
      <c r="C10" s="23" t="s">
        <v>10</v>
      </c>
      <c r="D10" s="24">
        <f>SUM(D11+D12)</f>
        <v>9282553</v>
      </c>
      <c r="E10" s="25" t="e">
        <f>+D10/#REF!</f>
        <v>#REF!</v>
      </c>
    </row>
    <row r="11" spans="2:5" ht="15" customHeight="1" x14ac:dyDescent="0.25">
      <c r="B11" s="20" t="s">
        <v>32</v>
      </c>
      <c r="C11" s="8" t="s">
        <v>34</v>
      </c>
      <c r="D11" s="13">
        <v>2723762</v>
      </c>
      <c r="E11" s="17" t="e">
        <f>+D11/#REF!</f>
        <v>#REF!</v>
      </c>
    </row>
    <row r="12" spans="2:5" ht="15" customHeight="1" x14ac:dyDescent="0.25">
      <c r="B12" s="20" t="s">
        <v>33</v>
      </c>
      <c r="C12" s="8" t="s">
        <v>35</v>
      </c>
      <c r="D12" s="13">
        <v>6558791</v>
      </c>
      <c r="E12" s="17" t="e">
        <f>+D12/#REF!</f>
        <v>#REF!</v>
      </c>
    </row>
    <row r="13" spans="2:5" ht="15" customHeight="1" x14ac:dyDescent="0.25">
      <c r="B13" s="22" t="s">
        <v>36</v>
      </c>
      <c r="C13" s="23" t="s">
        <v>11</v>
      </c>
      <c r="D13" s="24">
        <f>SUM(D14+D15)</f>
        <v>11872327</v>
      </c>
      <c r="E13" s="25" t="e">
        <f>+D13/#REF!</f>
        <v>#REF!</v>
      </c>
    </row>
    <row r="14" spans="2:5" ht="15" customHeight="1" x14ac:dyDescent="0.25">
      <c r="B14" s="20" t="s">
        <v>37</v>
      </c>
      <c r="C14" s="8" t="s">
        <v>39</v>
      </c>
      <c r="D14" s="13">
        <v>7264050</v>
      </c>
      <c r="E14" s="17" t="e">
        <f>+D14/#REF!</f>
        <v>#REF!</v>
      </c>
    </row>
    <row r="15" spans="2:5" ht="15" customHeight="1" x14ac:dyDescent="0.25">
      <c r="B15" s="20" t="s">
        <v>38</v>
      </c>
      <c r="C15" s="8" t="s">
        <v>40</v>
      </c>
      <c r="D15" s="13">
        <v>4608277</v>
      </c>
      <c r="E15" s="17" t="e">
        <f>+D15/#REF!</f>
        <v>#REF!</v>
      </c>
    </row>
    <row r="16" spans="2:5" ht="15" customHeight="1" x14ac:dyDescent="0.25">
      <c r="B16" s="22" t="s">
        <v>41</v>
      </c>
      <c r="C16" s="23" t="s">
        <v>12</v>
      </c>
      <c r="D16" s="24">
        <f>SUM(D17)</f>
        <v>6161390</v>
      </c>
      <c r="E16" s="25" t="e">
        <f>+D16/#REF!</f>
        <v>#REF!</v>
      </c>
    </row>
    <row r="17" spans="2:5" ht="15" customHeight="1" x14ac:dyDescent="0.25">
      <c r="B17" s="20" t="s">
        <v>42</v>
      </c>
      <c r="C17" s="8" t="s">
        <v>43</v>
      </c>
      <c r="D17" s="13">
        <v>6161390</v>
      </c>
      <c r="E17" s="17" t="e">
        <f>+D17/#REF!</f>
        <v>#REF!</v>
      </c>
    </row>
    <row r="18" spans="2:5" ht="15" customHeight="1" x14ac:dyDescent="0.25">
      <c r="B18" s="22" t="s">
        <v>44</v>
      </c>
      <c r="C18" s="23" t="s">
        <v>45</v>
      </c>
      <c r="D18" s="24">
        <f>SUM(D19)</f>
        <v>463338</v>
      </c>
      <c r="E18" s="25" t="e">
        <f>+D18/#REF!</f>
        <v>#REF!</v>
      </c>
    </row>
    <row r="19" spans="2:5" ht="15" customHeight="1" x14ac:dyDescent="0.25">
      <c r="B19" s="20" t="s">
        <v>46</v>
      </c>
      <c r="C19" s="8" t="s">
        <v>47</v>
      </c>
      <c r="D19" s="13">
        <v>463338</v>
      </c>
      <c r="E19" s="29" t="e">
        <f>+D19/#REF!</f>
        <v>#REF!</v>
      </c>
    </row>
    <row r="20" spans="2:5" ht="15" customHeight="1" x14ac:dyDescent="0.25">
      <c r="B20" s="22" t="s">
        <v>48</v>
      </c>
      <c r="C20" s="23" t="s">
        <v>50</v>
      </c>
      <c r="D20" s="24">
        <f>SUM(D21)</f>
        <v>1483100</v>
      </c>
      <c r="E20" s="25" t="e">
        <f>+D20/#REF!</f>
        <v>#REF!</v>
      </c>
    </row>
    <row r="21" spans="2:5" ht="15" customHeight="1" x14ac:dyDescent="0.25">
      <c r="B21" s="20" t="s">
        <v>49</v>
      </c>
      <c r="C21" s="8" t="s">
        <v>50</v>
      </c>
      <c r="D21" s="13">
        <v>1483100</v>
      </c>
      <c r="E21" s="17" t="e">
        <f>+D21/#REF!</f>
        <v>#REF!</v>
      </c>
    </row>
    <row r="22" spans="2:5" ht="15" customHeight="1" x14ac:dyDescent="0.25">
      <c r="B22" s="61" t="s">
        <v>51</v>
      </c>
      <c r="C22" s="62" t="s">
        <v>215</v>
      </c>
      <c r="D22" s="63">
        <f>SUM(D40,D37,D33,D28,D23)</f>
        <v>46280805</v>
      </c>
      <c r="E22" s="64" t="e">
        <f>+D22/#REF!</f>
        <v>#REF!</v>
      </c>
    </row>
    <row r="23" spans="2:5" ht="15" customHeight="1" x14ac:dyDescent="0.25">
      <c r="B23" s="36" t="s">
        <v>52</v>
      </c>
      <c r="C23" s="37" t="s">
        <v>53</v>
      </c>
      <c r="D23" s="38">
        <f>SUM(D24:D27)</f>
        <v>33956062</v>
      </c>
      <c r="E23" s="39" t="e">
        <f>+D23/#REF!</f>
        <v>#REF!</v>
      </c>
    </row>
    <row r="24" spans="2:5" ht="15" customHeight="1" x14ac:dyDescent="0.25">
      <c r="B24" s="20" t="s">
        <v>54</v>
      </c>
      <c r="C24" s="8" t="s">
        <v>58</v>
      </c>
      <c r="D24" s="13">
        <v>17037</v>
      </c>
      <c r="E24" s="29" t="e">
        <f>+D24/#REF!</f>
        <v>#REF!</v>
      </c>
    </row>
    <row r="25" spans="2:5" ht="15" customHeight="1" x14ac:dyDescent="0.25">
      <c r="B25" s="20" t="s">
        <v>55</v>
      </c>
      <c r="C25" s="8" t="s">
        <v>59</v>
      </c>
      <c r="D25" s="13">
        <v>324421</v>
      </c>
      <c r="E25" s="29" t="e">
        <f>+D25/#REF!</f>
        <v>#REF!</v>
      </c>
    </row>
    <row r="26" spans="2:5" ht="15" customHeight="1" x14ac:dyDescent="0.25">
      <c r="B26" s="20" t="s">
        <v>56</v>
      </c>
      <c r="C26" s="8" t="s">
        <v>60</v>
      </c>
      <c r="D26" s="13">
        <v>12104271</v>
      </c>
      <c r="E26" s="29" t="e">
        <f>+D26/#REF!</f>
        <v>#REF!</v>
      </c>
    </row>
    <row r="27" spans="2:5" ht="15" customHeight="1" x14ac:dyDescent="0.25">
      <c r="B27" s="20" t="s">
        <v>57</v>
      </c>
      <c r="C27" s="8" t="s">
        <v>61</v>
      </c>
      <c r="D27" s="13">
        <v>21510333</v>
      </c>
      <c r="E27" s="29" t="e">
        <f>+D27/#REF!</f>
        <v>#REF!</v>
      </c>
    </row>
    <row r="28" spans="2:5" ht="15" customHeight="1" x14ac:dyDescent="0.25">
      <c r="B28" s="36" t="s">
        <v>62</v>
      </c>
      <c r="C28" s="37" t="s">
        <v>13</v>
      </c>
      <c r="D28" s="38">
        <f>SUM(D29:D32)</f>
        <v>7611896</v>
      </c>
      <c r="E28" s="39" t="e">
        <f>+D28/#REF!</f>
        <v>#REF!</v>
      </c>
    </row>
    <row r="29" spans="2:5" ht="15" customHeight="1" x14ac:dyDescent="0.25">
      <c r="B29" s="30" t="s">
        <v>63</v>
      </c>
      <c r="C29" s="31" t="s">
        <v>59</v>
      </c>
      <c r="D29" s="32">
        <v>4423850</v>
      </c>
      <c r="E29" s="29" t="e">
        <f>+D29/#REF!</f>
        <v>#REF!</v>
      </c>
    </row>
    <row r="30" spans="2:5" ht="15" customHeight="1" x14ac:dyDescent="0.25">
      <c r="B30" s="30" t="s">
        <v>64</v>
      </c>
      <c r="C30" s="31" t="s">
        <v>67</v>
      </c>
      <c r="D30" s="32">
        <v>3125736</v>
      </c>
      <c r="E30" s="29" t="e">
        <f>+D30/#REF!</f>
        <v>#REF!</v>
      </c>
    </row>
    <row r="31" spans="2:5" ht="15" customHeight="1" x14ac:dyDescent="0.25">
      <c r="B31" s="30" t="s">
        <v>65</v>
      </c>
      <c r="C31" s="31" t="s">
        <v>68</v>
      </c>
      <c r="D31" s="32">
        <v>6020</v>
      </c>
      <c r="E31" s="29" t="e">
        <f>+D31/#REF!</f>
        <v>#REF!</v>
      </c>
    </row>
    <row r="32" spans="2:5" ht="15" customHeight="1" x14ac:dyDescent="0.25">
      <c r="B32" s="30" t="s">
        <v>66</v>
      </c>
      <c r="C32" s="31" t="s">
        <v>69</v>
      </c>
      <c r="D32" s="32">
        <v>56290</v>
      </c>
      <c r="E32" s="29" t="e">
        <f>+D32/#REF!</f>
        <v>#REF!</v>
      </c>
    </row>
    <row r="33" spans="2:5" ht="15" customHeight="1" x14ac:dyDescent="0.25">
      <c r="B33" s="36" t="s">
        <v>71</v>
      </c>
      <c r="C33" s="37" t="s">
        <v>70</v>
      </c>
      <c r="D33" s="38">
        <f>SUM(D34:D36)</f>
        <v>1439511</v>
      </c>
      <c r="E33" s="39" t="e">
        <f>+D33/#REF!</f>
        <v>#REF!</v>
      </c>
    </row>
    <row r="34" spans="2:5" ht="15" customHeight="1" x14ac:dyDescent="0.25">
      <c r="B34" s="30" t="s">
        <v>72</v>
      </c>
      <c r="C34" s="31" t="s">
        <v>59</v>
      </c>
      <c r="D34" s="32">
        <v>895380</v>
      </c>
      <c r="E34" s="29" t="e">
        <f>+D34/#REF!</f>
        <v>#REF!</v>
      </c>
    </row>
    <row r="35" spans="2:5" ht="15" customHeight="1" x14ac:dyDescent="0.25">
      <c r="B35" s="30" t="s">
        <v>73</v>
      </c>
      <c r="C35" s="31" t="s">
        <v>75</v>
      </c>
      <c r="D35" s="32">
        <v>263808</v>
      </c>
      <c r="E35" s="29" t="e">
        <f>+D35/#REF!</f>
        <v>#REF!</v>
      </c>
    </row>
    <row r="36" spans="2:5" ht="15" customHeight="1" x14ac:dyDescent="0.25">
      <c r="B36" s="30" t="s">
        <v>74</v>
      </c>
      <c r="C36" s="31" t="s">
        <v>76</v>
      </c>
      <c r="D36" s="32">
        <v>280323</v>
      </c>
      <c r="E36" s="29" t="e">
        <f>+D36/#REF!</f>
        <v>#REF!</v>
      </c>
    </row>
    <row r="37" spans="2:5" ht="15" customHeight="1" x14ac:dyDescent="0.25">
      <c r="B37" s="36" t="s">
        <v>77</v>
      </c>
      <c r="C37" s="37" t="s">
        <v>78</v>
      </c>
      <c r="D37" s="38">
        <f>SUM(D38:D39)</f>
        <v>359137</v>
      </c>
      <c r="E37" s="39" t="e">
        <f>+D37/#REF!</f>
        <v>#REF!</v>
      </c>
    </row>
    <row r="38" spans="2:5" ht="15" customHeight="1" x14ac:dyDescent="0.25">
      <c r="B38" s="20" t="s">
        <v>79</v>
      </c>
      <c r="C38" s="8" t="s">
        <v>47</v>
      </c>
      <c r="D38" s="13">
        <v>347980</v>
      </c>
      <c r="E38" s="17" t="e">
        <f>+D38/#REF!</f>
        <v>#REF!</v>
      </c>
    </row>
    <row r="39" spans="2:5" ht="15" customHeight="1" x14ac:dyDescent="0.25">
      <c r="B39" s="20" t="s">
        <v>80</v>
      </c>
      <c r="C39" s="8" t="s">
        <v>81</v>
      </c>
      <c r="D39" s="13">
        <v>11157</v>
      </c>
      <c r="E39" s="17" t="e">
        <f>+D39/#REF!</f>
        <v>#REF!</v>
      </c>
    </row>
    <row r="40" spans="2:5" ht="15" customHeight="1" x14ac:dyDescent="0.25">
      <c r="B40" s="36" t="s">
        <v>82</v>
      </c>
      <c r="C40" s="37" t="s">
        <v>84</v>
      </c>
      <c r="D40" s="38">
        <f>SUM(D41)</f>
        <v>2914199</v>
      </c>
      <c r="E40" s="39" t="e">
        <f>+D40/#REF!</f>
        <v>#REF!</v>
      </c>
    </row>
    <row r="41" spans="2:5" ht="15" customHeight="1" x14ac:dyDescent="0.25">
      <c r="B41" s="20" t="s">
        <v>83</v>
      </c>
      <c r="C41" s="8" t="s">
        <v>84</v>
      </c>
      <c r="D41" s="13">
        <v>2914199</v>
      </c>
      <c r="E41" s="17" t="e">
        <f>+D41/#REF!</f>
        <v>#REF!</v>
      </c>
    </row>
    <row r="42" spans="2:5" ht="15" customHeight="1" x14ac:dyDescent="0.25">
      <c r="B42" s="65" t="s">
        <v>85</v>
      </c>
      <c r="C42" s="66" t="s">
        <v>216</v>
      </c>
      <c r="D42" s="67">
        <f>SUM(D43,D47,D51,D54,D58,D62,D66,D68)</f>
        <v>29848945</v>
      </c>
      <c r="E42" s="68" t="e">
        <f>+D42/#REF!</f>
        <v>#REF!</v>
      </c>
    </row>
    <row r="43" spans="2:5" ht="15" customHeight="1" x14ac:dyDescent="0.25">
      <c r="B43" s="40" t="s">
        <v>86</v>
      </c>
      <c r="C43" s="41" t="s">
        <v>14</v>
      </c>
      <c r="D43" s="42">
        <f>SUM(D44:D46)</f>
        <v>4948058.5</v>
      </c>
      <c r="E43" s="43" t="e">
        <f>+D43/#REF!</f>
        <v>#REF!</v>
      </c>
    </row>
    <row r="44" spans="2:5" ht="15" customHeight="1" x14ac:dyDescent="0.25">
      <c r="B44" s="20" t="s">
        <v>87</v>
      </c>
      <c r="C44" s="8" t="s">
        <v>47</v>
      </c>
      <c r="D44" s="13">
        <v>611415.5</v>
      </c>
      <c r="E44" s="29" t="e">
        <f>+D44/#REF!</f>
        <v>#REF!</v>
      </c>
    </row>
    <row r="45" spans="2:5" ht="15" customHeight="1" x14ac:dyDescent="0.25">
      <c r="B45" s="20" t="s">
        <v>88</v>
      </c>
      <c r="C45" s="8" t="s">
        <v>81</v>
      </c>
      <c r="D45" s="13">
        <v>19825</v>
      </c>
      <c r="E45" s="29" t="e">
        <f>+D45/#REF!</f>
        <v>#REF!</v>
      </c>
    </row>
    <row r="46" spans="2:5" ht="15" customHeight="1" x14ac:dyDescent="0.25">
      <c r="B46" s="20" t="s">
        <v>89</v>
      </c>
      <c r="C46" s="8" t="s">
        <v>90</v>
      </c>
      <c r="D46" s="13">
        <v>4316818</v>
      </c>
      <c r="E46" s="29" t="e">
        <f>+D46/#REF!</f>
        <v>#REF!</v>
      </c>
    </row>
    <row r="47" spans="2:5" ht="15" customHeight="1" x14ac:dyDescent="0.25">
      <c r="B47" s="40" t="s">
        <v>91</v>
      </c>
      <c r="C47" s="41" t="s">
        <v>15</v>
      </c>
      <c r="D47" s="42">
        <f>SUM(D48:D50)</f>
        <v>1548562</v>
      </c>
      <c r="E47" s="43" t="e">
        <f>+D47/#REF!</f>
        <v>#REF!</v>
      </c>
    </row>
    <row r="48" spans="2:5" ht="15" customHeight="1" x14ac:dyDescent="0.25">
      <c r="B48" s="20" t="s">
        <v>92</v>
      </c>
      <c r="C48" s="8" t="s">
        <v>47</v>
      </c>
      <c r="D48" s="13">
        <v>266449</v>
      </c>
      <c r="E48" s="29" t="e">
        <f>+D48/#REF!</f>
        <v>#REF!</v>
      </c>
    </row>
    <row r="49" spans="2:5" ht="15" customHeight="1" x14ac:dyDescent="0.25">
      <c r="B49" s="20" t="s">
        <v>93</v>
      </c>
      <c r="C49" s="8" t="s">
        <v>90</v>
      </c>
      <c r="D49" s="13">
        <v>514369</v>
      </c>
      <c r="E49" s="29" t="e">
        <f>+D49/#REF!</f>
        <v>#REF!</v>
      </c>
    </row>
    <row r="50" spans="2:5" ht="15" customHeight="1" x14ac:dyDescent="0.25">
      <c r="B50" s="20" t="s">
        <v>94</v>
      </c>
      <c r="C50" s="8" t="s">
        <v>95</v>
      </c>
      <c r="D50" s="13">
        <v>767744</v>
      </c>
      <c r="E50" s="29" t="e">
        <f>+D50/#REF!</f>
        <v>#REF!</v>
      </c>
    </row>
    <row r="51" spans="2:5" ht="15" customHeight="1" x14ac:dyDescent="0.25">
      <c r="B51" s="40" t="s">
        <v>96</v>
      </c>
      <c r="C51" s="41" t="s">
        <v>16</v>
      </c>
      <c r="D51" s="42">
        <f>SUM(D52:D53)</f>
        <v>14374034.5</v>
      </c>
      <c r="E51" s="43" t="e">
        <f>+D51/#REF!</f>
        <v>#REF!</v>
      </c>
    </row>
    <row r="52" spans="2:5" ht="15" customHeight="1" x14ac:dyDescent="0.25">
      <c r="B52" s="20" t="s">
        <v>97</v>
      </c>
      <c r="C52" s="8" t="s">
        <v>47</v>
      </c>
      <c r="D52" s="13">
        <v>831268.5</v>
      </c>
      <c r="E52" s="29" t="e">
        <f>+D52/#REF!</f>
        <v>#REF!</v>
      </c>
    </row>
    <row r="53" spans="2:5" ht="15" customHeight="1" x14ac:dyDescent="0.25">
      <c r="B53" s="20" t="s">
        <v>98</v>
      </c>
      <c r="C53" s="8" t="s">
        <v>90</v>
      </c>
      <c r="D53" s="13">
        <v>13542766</v>
      </c>
      <c r="E53" s="29" t="e">
        <f>+D53/#REF!</f>
        <v>#REF!</v>
      </c>
    </row>
    <row r="54" spans="2:5" ht="15" customHeight="1" x14ac:dyDescent="0.25">
      <c r="B54" s="40" t="s">
        <v>99</v>
      </c>
      <c r="C54" s="41" t="s">
        <v>18</v>
      </c>
      <c r="D54" s="42">
        <f>SUM(D55:D57)</f>
        <v>1125358</v>
      </c>
      <c r="E54" s="43" t="e">
        <f>+D54/#REF!</f>
        <v>#REF!</v>
      </c>
    </row>
    <row r="55" spans="2:5" ht="15" customHeight="1" x14ac:dyDescent="0.25">
      <c r="B55" s="20" t="s">
        <v>100</v>
      </c>
      <c r="C55" s="8" t="s">
        <v>103</v>
      </c>
      <c r="D55" s="13">
        <v>703752</v>
      </c>
      <c r="E55" s="29" t="e">
        <f>+D55/#REF!</f>
        <v>#REF!</v>
      </c>
    </row>
    <row r="56" spans="2:5" ht="15" customHeight="1" x14ac:dyDescent="0.25">
      <c r="B56" s="20" t="s">
        <v>101</v>
      </c>
      <c r="C56" s="8" t="s">
        <v>47</v>
      </c>
      <c r="D56" s="13">
        <v>342818</v>
      </c>
      <c r="E56" s="29" t="e">
        <f>+D56/#REF!</f>
        <v>#REF!</v>
      </c>
    </row>
    <row r="57" spans="2:5" ht="15" customHeight="1" x14ac:dyDescent="0.25">
      <c r="B57" s="20" t="s">
        <v>102</v>
      </c>
      <c r="C57" s="8" t="s">
        <v>81</v>
      </c>
      <c r="D57" s="13">
        <v>78788</v>
      </c>
      <c r="E57" s="29" t="e">
        <f>+D57/#REF!</f>
        <v>#REF!</v>
      </c>
    </row>
    <row r="58" spans="2:5" ht="15" customHeight="1" x14ac:dyDescent="0.25">
      <c r="B58" s="40" t="s">
        <v>104</v>
      </c>
      <c r="C58" s="41" t="s">
        <v>17</v>
      </c>
      <c r="D58" s="42">
        <f>SUM(D59:D61)</f>
        <v>1946308</v>
      </c>
      <c r="E58" s="43" t="e">
        <f>+D58/#REF!</f>
        <v>#REF!</v>
      </c>
    </row>
    <row r="59" spans="2:5" ht="15" customHeight="1" x14ac:dyDescent="0.25">
      <c r="B59" s="20" t="s">
        <v>111</v>
      </c>
      <c r="C59" s="8" t="s">
        <v>108</v>
      </c>
      <c r="D59" s="13">
        <v>249374</v>
      </c>
      <c r="E59" s="29" t="e">
        <f>+D59/#REF!</f>
        <v>#REF!</v>
      </c>
    </row>
    <row r="60" spans="2:5" ht="15" customHeight="1" x14ac:dyDescent="0.25">
      <c r="B60" s="20" t="s">
        <v>112</v>
      </c>
      <c r="C60" s="8" t="s">
        <v>81</v>
      </c>
      <c r="D60" s="13">
        <v>516361</v>
      </c>
      <c r="E60" s="29" t="e">
        <f>+D60/#REF!</f>
        <v>#REF!</v>
      </c>
    </row>
    <row r="61" spans="2:5" ht="15" customHeight="1" x14ac:dyDescent="0.25">
      <c r="B61" s="20" t="s">
        <v>113</v>
      </c>
      <c r="C61" s="8" t="s">
        <v>90</v>
      </c>
      <c r="D61" s="13">
        <v>1180573</v>
      </c>
      <c r="E61" s="29" t="e">
        <f>+D61/#REF!</f>
        <v>#REF!</v>
      </c>
    </row>
    <row r="62" spans="2:5" ht="15" customHeight="1" x14ac:dyDescent="0.25">
      <c r="B62" s="40" t="s">
        <v>105</v>
      </c>
      <c r="C62" s="41" t="s">
        <v>19</v>
      </c>
      <c r="D62" s="42">
        <f>SUM(D63:D65)</f>
        <v>2174935</v>
      </c>
      <c r="E62" s="43" t="e">
        <f>+D62/#REF!</f>
        <v>#REF!</v>
      </c>
    </row>
    <row r="63" spans="2:5" ht="15" customHeight="1" x14ac:dyDescent="0.25">
      <c r="B63" s="20" t="s">
        <v>114</v>
      </c>
      <c r="C63" s="8" t="s">
        <v>117</v>
      </c>
      <c r="D63" s="13">
        <v>1950920</v>
      </c>
      <c r="E63" s="29" t="e">
        <f>+D63/#REF!</f>
        <v>#REF!</v>
      </c>
    </row>
    <row r="64" spans="2:5" ht="15" customHeight="1" x14ac:dyDescent="0.25">
      <c r="B64" s="20" t="s">
        <v>115</v>
      </c>
      <c r="C64" s="8" t="s">
        <v>108</v>
      </c>
      <c r="D64" s="13">
        <v>205365</v>
      </c>
      <c r="E64" s="29" t="e">
        <f>+D64/#REF!</f>
        <v>#REF!</v>
      </c>
    </row>
    <row r="65" spans="2:5" ht="15" customHeight="1" x14ac:dyDescent="0.25">
      <c r="B65" s="20" t="s">
        <v>116</v>
      </c>
      <c r="C65" s="8" t="s">
        <v>81</v>
      </c>
      <c r="D65" s="13">
        <v>18650</v>
      </c>
      <c r="E65" s="29" t="e">
        <f>+D65/#REF!</f>
        <v>#REF!</v>
      </c>
    </row>
    <row r="66" spans="2:5" ht="15" customHeight="1" x14ac:dyDescent="0.25">
      <c r="B66" s="40" t="s">
        <v>106</v>
      </c>
      <c r="C66" s="41" t="s">
        <v>118</v>
      </c>
      <c r="D66" s="42">
        <f>SUM(D67)</f>
        <v>60288</v>
      </c>
      <c r="E66" s="43" t="e">
        <f>+D66/#REF!</f>
        <v>#REF!</v>
      </c>
    </row>
    <row r="67" spans="2:5" ht="15" customHeight="1" x14ac:dyDescent="0.25">
      <c r="B67" s="20" t="s">
        <v>107</v>
      </c>
      <c r="C67" s="8" t="s">
        <v>108</v>
      </c>
      <c r="D67" s="13">
        <v>60288</v>
      </c>
      <c r="E67" s="29" t="e">
        <f>+D67/#REF!</f>
        <v>#REF!</v>
      </c>
    </row>
    <row r="68" spans="2:5" ht="15" customHeight="1" x14ac:dyDescent="0.25">
      <c r="B68" s="40" t="s">
        <v>109</v>
      </c>
      <c r="C68" s="41" t="s">
        <v>155</v>
      </c>
      <c r="D68" s="42">
        <f>SUM(D69)</f>
        <v>3671401</v>
      </c>
      <c r="E68" s="43" t="e">
        <f>+D68/#REF!</f>
        <v>#REF!</v>
      </c>
    </row>
    <row r="69" spans="2:5" ht="15" customHeight="1" x14ac:dyDescent="0.25">
      <c r="B69" s="20" t="s">
        <v>110</v>
      </c>
      <c r="C69" s="8" t="s">
        <v>155</v>
      </c>
      <c r="D69" s="13">
        <v>3671401</v>
      </c>
      <c r="E69" s="29" t="e">
        <f>+D69/#REF!</f>
        <v>#REF!</v>
      </c>
    </row>
    <row r="70" spans="2:5" ht="15" customHeight="1" x14ac:dyDescent="0.25">
      <c r="B70" s="69" t="s">
        <v>119</v>
      </c>
      <c r="C70" s="70" t="s">
        <v>217</v>
      </c>
      <c r="D70" s="71">
        <f>SUM(D71,D76,D81,D85)</f>
        <v>36854886</v>
      </c>
      <c r="E70" s="72" t="e">
        <f>+D70/#REF!</f>
        <v>#REF!</v>
      </c>
    </row>
    <row r="71" spans="2:5" ht="15" customHeight="1" x14ac:dyDescent="0.25">
      <c r="B71" s="44" t="s">
        <v>120</v>
      </c>
      <c r="C71" s="45" t="s">
        <v>20</v>
      </c>
      <c r="D71" s="46">
        <f>SUM(D72:D75)</f>
        <v>10920413</v>
      </c>
      <c r="E71" s="47" t="e">
        <f>+D71/#REF!</f>
        <v>#REF!</v>
      </c>
    </row>
    <row r="72" spans="2:5" ht="15" customHeight="1" x14ac:dyDescent="0.25">
      <c r="B72" s="20" t="s">
        <v>123</v>
      </c>
      <c r="C72" s="8" t="s">
        <v>136</v>
      </c>
      <c r="D72" s="13">
        <v>6791833</v>
      </c>
      <c r="E72" s="29" t="e">
        <f>+D72/#REF!</f>
        <v>#REF!</v>
      </c>
    </row>
    <row r="73" spans="2:5" ht="15" customHeight="1" x14ac:dyDescent="0.25">
      <c r="B73" s="20" t="s">
        <v>124</v>
      </c>
      <c r="C73" s="8" t="s">
        <v>137</v>
      </c>
      <c r="D73" s="13">
        <v>3002664</v>
      </c>
      <c r="E73" s="29" t="e">
        <f>+D73/#REF!</f>
        <v>#REF!</v>
      </c>
    </row>
    <row r="74" spans="2:5" ht="15" customHeight="1" x14ac:dyDescent="0.25">
      <c r="B74" s="20" t="s">
        <v>125</v>
      </c>
      <c r="C74" s="8" t="s">
        <v>138</v>
      </c>
      <c r="D74" s="13">
        <v>921455</v>
      </c>
      <c r="E74" s="29" t="e">
        <f>+D74/#REF!</f>
        <v>#REF!</v>
      </c>
    </row>
    <row r="75" spans="2:5" ht="15" customHeight="1" x14ac:dyDescent="0.25">
      <c r="B75" s="20" t="s">
        <v>126</v>
      </c>
      <c r="C75" s="8" t="s">
        <v>139</v>
      </c>
      <c r="D75" s="13">
        <v>204461</v>
      </c>
      <c r="E75" s="29" t="e">
        <f>+D75/#REF!</f>
        <v>#REF!</v>
      </c>
    </row>
    <row r="76" spans="2:5" ht="15" customHeight="1" x14ac:dyDescent="0.25">
      <c r="B76" s="44" t="s">
        <v>121</v>
      </c>
      <c r="C76" s="45" t="s">
        <v>21</v>
      </c>
      <c r="D76" s="46">
        <f>SUM(D77:D80)</f>
        <v>9725190</v>
      </c>
      <c r="E76" s="47" t="e">
        <f>+D76/#REF!</f>
        <v>#REF!</v>
      </c>
    </row>
    <row r="77" spans="2:5" ht="15" customHeight="1" x14ac:dyDescent="0.25">
      <c r="B77" s="20" t="s">
        <v>127</v>
      </c>
      <c r="C77" s="8" t="s">
        <v>140</v>
      </c>
      <c r="D77" s="13">
        <v>459269</v>
      </c>
      <c r="E77" s="29" t="e">
        <f>+D77/#REF!</f>
        <v>#REF!</v>
      </c>
    </row>
    <row r="78" spans="2:5" ht="15" customHeight="1" x14ac:dyDescent="0.25">
      <c r="B78" s="20" t="s">
        <v>128</v>
      </c>
      <c r="C78" s="8" t="s">
        <v>141</v>
      </c>
      <c r="D78" s="13">
        <v>2866422</v>
      </c>
      <c r="E78" s="29" t="e">
        <f>+D78/#REF!</f>
        <v>#REF!</v>
      </c>
    </row>
    <row r="79" spans="2:5" ht="15" customHeight="1" x14ac:dyDescent="0.25">
      <c r="B79" s="20" t="s">
        <v>129</v>
      </c>
      <c r="C79" s="8" t="s">
        <v>142</v>
      </c>
      <c r="D79" s="13">
        <v>1442713</v>
      </c>
      <c r="E79" s="29" t="e">
        <f>+D79/#REF!</f>
        <v>#REF!</v>
      </c>
    </row>
    <row r="80" spans="2:5" ht="15" customHeight="1" x14ac:dyDescent="0.25">
      <c r="B80" s="20" t="s">
        <v>130</v>
      </c>
      <c r="C80" s="8" t="s">
        <v>143</v>
      </c>
      <c r="D80" s="13">
        <v>4956786</v>
      </c>
      <c r="E80" s="29" t="e">
        <f>+D80/#REF!</f>
        <v>#REF!</v>
      </c>
    </row>
    <row r="81" spans="2:5" ht="15" customHeight="1" x14ac:dyDescent="0.25">
      <c r="B81" s="44" t="s">
        <v>122</v>
      </c>
      <c r="C81" s="45" t="s">
        <v>22</v>
      </c>
      <c r="D81" s="46">
        <f>SUM(D82:D84)</f>
        <v>12511969</v>
      </c>
      <c r="E81" s="47" t="e">
        <f>+D81/#REF!</f>
        <v>#REF!</v>
      </c>
    </row>
    <row r="82" spans="2:5" ht="15" customHeight="1" x14ac:dyDescent="0.25">
      <c r="B82" s="20" t="s">
        <v>131</v>
      </c>
      <c r="C82" s="8" t="s">
        <v>144</v>
      </c>
      <c r="D82" s="13">
        <v>9657609</v>
      </c>
      <c r="E82" s="29" t="e">
        <f>+D82/#REF!</f>
        <v>#REF!</v>
      </c>
    </row>
    <row r="83" spans="2:5" ht="15" customHeight="1" x14ac:dyDescent="0.25">
      <c r="B83" s="20" t="s">
        <v>132</v>
      </c>
      <c r="C83" s="8" t="s">
        <v>145</v>
      </c>
      <c r="D83" s="13">
        <v>320209</v>
      </c>
      <c r="E83" s="29" t="e">
        <f>+D83/#REF!</f>
        <v>#REF!</v>
      </c>
    </row>
    <row r="84" spans="2:5" ht="15" customHeight="1" x14ac:dyDescent="0.25">
      <c r="B84" s="20" t="s">
        <v>133</v>
      </c>
      <c r="C84" s="8" t="s">
        <v>146</v>
      </c>
      <c r="D84" s="13">
        <v>2534151</v>
      </c>
      <c r="E84" s="29" t="e">
        <f>+D84/#REF!</f>
        <v>#REF!</v>
      </c>
    </row>
    <row r="85" spans="2:5" ht="15" customHeight="1" x14ac:dyDescent="0.25">
      <c r="B85" s="44" t="s">
        <v>134</v>
      </c>
      <c r="C85" s="45" t="s">
        <v>156</v>
      </c>
      <c r="D85" s="46">
        <f>SUM(D86)</f>
        <v>3697314</v>
      </c>
      <c r="E85" s="47" t="e">
        <f>+D85/#REF!</f>
        <v>#REF!</v>
      </c>
    </row>
    <row r="86" spans="2:5" ht="15" customHeight="1" x14ac:dyDescent="0.25">
      <c r="B86" s="20" t="s">
        <v>135</v>
      </c>
      <c r="C86" s="8" t="s">
        <v>156</v>
      </c>
      <c r="D86" s="13">
        <v>3697314</v>
      </c>
      <c r="E86" s="29" t="e">
        <f>+D86/#REF!</f>
        <v>#REF!</v>
      </c>
    </row>
    <row r="87" spans="2:5" ht="15" customHeight="1" x14ac:dyDescent="0.25">
      <c r="B87" s="73" t="s">
        <v>147</v>
      </c>
      <c r="C87" s="74" t="s">
        <v>218</v>
      </c>
      <c r="D87" s="75">
        <f>SUM(D88,D91,D95)</f>
        <v>4220619</v>
      </c>
      <c r="E87" s="76" t="e">
        <f>+D87/#REF!</f>
        <v>#REF!</v>
      </c>
    </row>
    <row r="88" spans="2:5" ht="15" customHeight="1" x14ac:dyDescent="0.25">
      <c r="B88" s="48" t="s">
        <v>148</v>
      </c>
      <c r="C88" s="49" t="s">
        <v>23</v>
      </c>
      <c r="D88" s="50">
        <f>SUM(D89:D90)</f>
        <v>2117399</v>
      </c>
      <c r="E88" s="51" t="e">
        <f>+D88/#REF!</f>
        <v>#REF!</v>
      </c>
    </row>
    <row r="89" spans="2:5" ht="15" customHeight="1" x14ac:dyDescent="0.25">
      <c r="B89" s="20" t="s">
        <v>149</v>
      </c>
      <c r="C89" s="8" t="s">
        <v>160</v>
      </c>
      <c r="D89" s="13">
        <v>1694443</v>
      </c>
      <c r="E89" s="29" t="e">
        <f>+D89/#REF!</f>
        <v>#REF!</v>
      </c>
    </row>
    <row r="90" spans="2:5" ht="15" customHeight="1" x14ac:dyDescent="0.25">
      <c r="B90" s="20" t="s">
        <v>150</v>
      </c>
      <c r="C90" s="8" t="s">
        <v>108</v>
      </c>
      <c r="D90" s="13">
        <v>422956</v>
      </c>
      <c r="E90" s="29" t="e">
        <f>+D90/#REF!</f>
        <v>#REF!</v>
      </c>
    </row>
    <row r="91" spans="2:5" ht="15" customHeight="1" x14ac:dyDescent="0.25">
      <c r="B91" s="48" t="s">
        <v>151</v>
      </c>
      <c r="C91" s="49" t="s">
        <v>24</v>
      </c>
      <c r="D91" s="50">
        <f>SUM(D92:D94)</f>
        <v>1744125</v>
      </c>
      <c r="E91" s="51" t="e">
        <f>+D91/#REF!</f>
        <v>#REF!</v>
      </c>
    </row>
    <row r="92" spans="2:5" ht="15" customHeight="1" x14ac:dyDescent="0.25">
      <c r="B92" s="20" t="s">
        <v>152</v>
      </c>
      <c r="C92" s="8" t="s">
        <v>161</v>
      </c>
      <c r="D92" s="13">
        <v>226695</v>
      </c>
      <c r="E92" s="29" t="e">
        <f>+D92/#REF!</f>
        <v>#REF!</v>
      </c>
    </row>
    <row r="93" spans="2:5" ht="15" customHeight="1" x14ac:dyDescent="0.25">
      <c r="B93" s="20" t="s">
        <v>153</v>
      </c>
      <c r="C93" s="8" t="s">
        <v>108</v>
      </c>
      <c r="D93" s="13">
        <v>52800</v>
      </c>
      <c r="E93" s="29" t="e">
        <f>+D93/#REF!</f>
        <v>#REF!</v>
      </c>
    </row>
    <row r="94" spans="2:5" ht="15" customHeight="1" x14ac:dyDescent="0.25">
      <c r="B94" s="20" t="s">
        <v>154</v>
      </c>
      <c r="C94" s="8" t="s">
        <v>81</v>
      </c>
      <c r="D94" s="13">
        <v>1464630</v>
      </c>
      <c r="E94" s="29" t="e">
        <f>+D94/#REF!</f>
        <v>#REF!</v>
      </c>
    </row>
    <row r="95" spans="2:5" ht="15" customHeight="1" x14ac:dyDescent="0.25">
      <c r="B95" s="48" t="s">
        <v>158</v>
      </c>
      <c r="C95" s="49" t="s">
        <v>157</v>
      </c>
      <c r="D95" s="50">
        <f>SUM(D96)</f>
        <v>359095</v>
      </c>
      <c r="E95" s="51" t="e">
        <f>+D95/#REF!</f>
        <v>#REF!</v>
      </c>
    </row>
    <row r="96" spans="2:5" ht="15" customHeight="1" x14ac:dyDescent="0.25">
      <c r="B96" s="20" t="s">
        <v>159</v>
      </c>
      <c r="C96" s="8" t="s">
        <v>157</v>
      </c>
      <c r="D96" s="13">
        <v>359095</v>
      </c>
      <c r="E96" s="29" t="e">
        <f>+D96/#REF!</f>
        <v>#REF!</v>
      </c>
    </row>
    <row r="97" spans="2:5" ht="15" customHeight="1" x14ac:dyDescent="0.25">
      <c r="B97" s="77" t="s">
        <v>162</v>
      </c>
      <c r="C97" s="78" t="s">
        <v>219</v>
      </c>
      <c r="D97" s="79">
        <f>SUM(D98,D101)</f>
        <v>136338383</v>
      </c>
      <c r="E97" s="80" t="e">
        <f>+D97/#REF!</f>
        <v>#REF!</v>
      </c>
    </row>
    <row r="98" spans="2:5" ht="15" customHeight="1" x14ac:dyDescent="0.25">
      <c r="B98" s="81" t="s">
        <v>163</v>
      </c>
      <c r="C98" s="82" t="s">
        <v>168</v>
      </c>
      <c r="D98" s="83">
        <f>SUM(D99:D100)</f>
        <v>130988433</v>
      </c>
      <c r="E98" s="84" t="e">
        <f>+D98/#REF!</f>
        <v>#REF!</v>
      </c>
    </row>
    <row r="99" spans="2:5" ht="15" customHeight="1" x14ac:dyDescent="0.25">
      <c r="B99" s="30" t="s">
        <v>164</v>
      </c>
      <c r="C99" s="31" t="s">
        <v>169</v>
      </c>
      <c r="D99" s="32">
        <v>9535403</v>
      </c>
      <c r="E99" s="29" t="e">
        <f>+D99/#REF!</f>
        <v>#REF!</v>
      </c>
    </row>
    <row r="100" spans="2:5" ht="15" customHeight="1" x14ac:dyDescent="0.25">
      <c r="B100" s="30" t="s">
        <v>165</v>
      </c>
      <c r="C100" s="31" t="s">
        <v>170</v>
      </c>
      <c r="D100" s="32">
        <v>121453030</v>
      </c>
      <c r="E100" s="29" t="e">
        <f>+D100/#REF!</f>
        <v>#REF!</v>
      </c>
    </row>
    <row r="101" spans="2:5" ht="15" customHeight="1" x14ac:dyDescent="0.25">
      <c r="B101" s="81" t="s">
        <v>166</v>
      </c>
      <c r="C101" s="82" t="s">
        <v>25</v>
      </c>
      <c r="D101" s="83">
        <f>SUM(D102)</f>
        <v>5349950</v>
      </c>
      <c r="E101" s="84" t="e">
        <f>+D101/#REF!</f>
        <v>#REF!</v>
      </c>
    </row>
    <row r="102" spans="2:5" ht="15" customHeight="1" x14ac:dyDescent="0.25">
      <c r="B102" s="30" t="s">
        <v>167</v>
      </c>
      <c r="C102" s="31" t="s">
        <v>171</v>
      </c>
      <c r="D102" s="32">
        <v>5349950</v>
      </c>
      <c r="E102" s="29" t="e">
        <f>+D102/#REF!</f>
        <v>#REF!</v>
      </c>
    </row>
    <row r="103" spans="2:5" ht="15" customHeight="1" x14ac:dyDescent="0.25">
      <c r="B103" s="33" t="s">
        <v>172</v>
      </c>
      <c r="C103" s="34" t="s">
        <v>173</v>
      </c>
      <c r="D103" s="35">
        <f>SUM(D97+D87+D70+D42+D22+D9)</f>
        <v>282806346</v>
      </c>
      <c r="E103" s="52">
        <f>D103/D159</f>
        <v>0.79602768019995951</v>
      </c>
    </row>
    <row r="104" spans="2:5" ht="15" customHeight="1" x14ac:dyDescent="0.25">
      <c r="B104" s="53" t="s">
        <v>5</v>
      </c>
      <c r="C104" s="54" t="s">
        <v>206</v>
      </c>
      <c r="D104" s="55">
        <f>SUM(D105,D109,D115)</f>
        <v>31266874</v>
      </c>
      <c r="E104" s="56" t="e">
        <f>+D104/#REF!</f>
        <v>#REF!</v>
      </c>
    </row>
    <row r="105" spans="2:5" ht="15" customHeight="1" x14ac:dyDescent="0.25">
      <c r="B105" s="85" t="s">
        <v>175</v>
      </c>
      <c r="C105" s="86" t="s">
        <v>174</v>
      </c>
      <c r="D105" s="87">
        <f>SUM(D106)</f>
        <v>2016297</v>
      </c>
      <c r="E105" s="88" t="e">
        <f>+D105/#REF!</f>
        <v>#REF!</v>
      </c>
    </row>
    <row r="106" spans="2:5" ht="15" customHeight="1" x14ac:dyDescent="0.25">
      <c r="B106" s="89" t="s">
        <v>176</v>
      </c>
      <c r="C106" s="90" t="s">
        <v>174</v>
      </c>
      <c r="D106" s="91">
        <f>SUM(D107:D108)</f>
        <v>2016297</v>
      </c>
      <c r="E106" s="92" t="e">
        <f>+D106/#REF!</f>
        <v>#REF!</v>
      </c>
    </row>
    <row r="107" spans="2:5" ht="15" customHeight="1" x14ac:dyDescent="0.25">
      <c r="B107" s="20" t="s">
        <v>177</v>
      </c>
      <c r="C107" s="8" t="s">
        <v>179</v>
      </c>
      <c r="D107" s="13">
        <v>692457</v>
      </c>
      <c r="E107" s="17" t="e">
        <f>+D107/#REF!</f>
        <v>#REF!</v>
      </c>
    </row>
    <row r="108" spans="2:5" ht="15" customHeight="1" x14ac:dyDescent="0.25">
      <c r="B108" s="20" t="s">
        <v>178</v>
      </c>
      <c r="C108" s="8" t="s">
        <v>180</v>
      </c>
      <c r="D108" s="13">
        <v>1323840</v>
      </c>
      <c r="E108" s="17" t="e">
        <f>+D108/#REF!</f>
        <v>#REF!</v>
      </c>
    </row>
    <row r="109" spans="2:5" ht="15" customHeight="1" x14ac:dyDescent="0.25">
      <c r="B109" s="85" t="s">
        <v>181</v>
      </c>
      <c r="C109" s="86" t="s">
        <v>182</v>
      </c>
      <c r="D109" s="87">
        <f>SUM(D110)</f>
        <v>25605938</v>
      </c>
      <c r="E109" s="88" t="e">
        <f>+D109/#REF!</f>
        <v>#REF!</v>
      </c>
    </row>
    <row r="110" spans="2:5" ht="15" customHeight="1" x14ac:dyDescent="0.25">
      <c r="B110" s="89" t="s">
        <v>183</v>
      </c>
      <c r="C110" s="90" t="s">
        <v>182</v>
      </c>
      <c r="D110" s="91">
        <f>SUM(D111:D114)</f>
        <v>25605938</v>
      </c>
      <c r="E110" s="92" t="e">
        <f>+D110/#REF!</f>
        <v>#REF!</v>
      </c>
    </row>
    <row r="111" spans="2:5" ht="15" customHeight="1" x14ac:dyDescent="0.25">
      <c r="B111" s="20" t="s">
        <v>184</v>
      </c>
      <c r="C111" s="8" t="s">
        <v>186</v>
      </c>
      <c r="D111" s="13">
        <v>5767679</v>
      </c>
      <c r="E111" s="17" t="e">
        <f>+D111/#REF!</f>
        <v>#REF!</v>
      </c>
    </row>
    <row r="112" spans="2:5" ht="15" customHeight="1" x14ac:dyDescent="0.25">
      <c r="B112" s="20" t="s">
        <v>185</v>
      </c>
      <c r="C112" s="8" t="s">
        <v>26</v>
      </c>
      <c r="D112" s="13">
        <v>6569827</v>
      </c>
      <c r="E112" s="17" t="e">
        <f>+D112/#REF!</f>
        <v>#REF!</v>
      </c>
    </row>
    <row r="113" spans="2:5" ht="15" customHeight="1" x14ac:dyDescent="0.25">
      <c r="B113" s="20" t="s">
        <v>187</v>
      </c>
      <c r="C113" s="8" t="s">
        <v>189</v>
      </c>
      <c r="D113" s="13">
        <v>4579485</v>
      </c>
      <c r="E113" s="17" t="e">
        <f>+D113/#REF!</f>
        <v>#REF!</v>
      </c>
    </row>
    <row r="114" spans="2:5" ht="15" customHeight="1" x14ac:dyDescent="0.25">
      <c r="B114" s="20" t="s">
        <v>188</v>
      </c>
      <c r="C114" s="8" t="s">
        <v>190</v>
      </c>
      <c r="D114" s="13">
        <v>8688947</v>
      </c>
      <c r="E114" s="17" t="e">
        <f>+D114/#REF!</f>
        <v>#REF!</v>
      </c>
    </row>
    <row r="115" spans="2:5" ht="15" customHeight="1" x14ac:dyDescent="0.25">
      <c r="B115" s="85" t="s">
        <v>191</v>
      </c>
      <c r="C115" s="86" t="s">
        <v>198</v>
      </c>
      <c r="D115" s="87">
        <f>SUM(D116,D119)</f>
        <v>3644639</v>
      </c>
      <c r="E115" s="88" t="e">
        <f>+D115/#REF!</f>
        <v>#REF!</v>
      </c>
    </row>
    <row r="116" spans="2:5" ht="15" customHeight="1" x14ac:dyDescent="0.25">
      <c r="B116" s="89" t="s">
        <v>192</v>
      </c>
      <c r="C116" s="90" t="s">
        <v>199</v>
      </c>
      <c r="D116" s="91">
        <f>SUM(D117:D118)</f>
        <v>3169843</v>
      </c>
      <c r="E116" s="92" t="e">
        <f>+D116/#REF!</f>
        <v>#REF!</v>
      </c>
    </row>
    <row r="117" spans="2:5" ht="15" customHeight="1" x14ac:dyDescent="0.25">
      <c r="B117" s="20" t="s">
        <v>193</v>
      </c>
      <c r="C117" s="8" t="s">
        <v>201</v>
      </c>
      <c r="D117" s="13">
        <v>2564916</v>
      </c>
      <c r="E117" s="17" t="e">
        <f>+D117/#REF!</f>
        <v>#REF!</v>
      </c>
    </row>
    <row r="118" spans="2:5" ht="15" customHeight="1" x14ac:dyDescent="0.25">
      <c r="B118" s="20" t="s">
        <v>194</v>
      </c>
      <c r="C118" s="8" t="s">
        <v>200</v>
      </c>
      <c r="D118" s="13">
        <v>604927</v>
      </c>
      <c r="E118" s="17" t="e">
        <f>+D118/#REF!</f>
        <v>#REF!</v>
      </c>
    </row>
    <row r="119" spans="2:5" ht="15" customHeight="1" x14ac:dyDescent="0.25">
      <c r="B119" s="89" t="s">
        <v>195</v>
      </c>
      <c r="C119" s="90" t="s">
        <v>202</v>
      </c>
      <c r="D119" s="91">
        <f>SUM(D120:D121)</f>
        <v>474796</v>
      </c>
      <c r="E119" s="92" t="e">
        <f>+D119/#REF!</f>
        <v>#REF!</v>
      </c>
    </row>
    <row r="120" spans="2:5" ht="15" customHeight="1" x14ac:dyDescent="0.25">
      <c r="B120" s="20" t="s">
        <v>196</v>
      </c>
      <c r="C120" s="8" t="s">
        <v>203</v>
      </c>
      <c r="D120" s="13">
        <v>214305</v>
      </c>
      <c r="E120" s="17" t="e">
        <f>+D120/#REF!</f>
        <v>#REF!</v>
      </c>
    </row>
    <row r="121" spans="2:5" ht="15" customHeight="1" x14ac:dyDescent="0.25">
      <c r="B121" s="21" t="s">
        <v>197</v>
      </c>
      <c r="C121" s="9" t="s">
        <v>204</v>
      </c>
      <c r="D121" s="14">
        <v>260491</v>
      </c>
      <c r="E121" s="18" t="e">
        <f>+D121/#REF!</f>
        <v>#REF!</v>
      </c>
    </row>
    <row r="122" spans="2:5" x14ac:dyDescent="0.25">
      <c r="B122" s="53" t="s">
        <v>6</v>
      </c>
      <c r="C122" s="54" t="s">
        <v>205</v>
      </c>
      <c r="D122" s="55">
        <f>SUM(D123)</f>
        <v>7227249</v>
      </c>
      <c r="E122" s="56" t="e">
        <f>+D122/#REF!</f>
        <v>#REF!</v>
      </c>
    </row>
    <row r="123" spans="2:5" x14ac:dyDescent="0.25">
      <c r="B123" s="85" t="s">
        <v>207</v>
      </c>
      <c r="C123" s="86" t="s">
        <v>210</v>
      </c>
      <c r="D123" s="87">
        <f>SUM(D124)</f>
        <v>7227249</v>
      </c>
      <c r="E123" s="88" t="e">
        <f>+D123/#REF!</f>
        <v>#REF!</v>
      </c>
    </row>
    <row r="124" spans="2:5" x14ac:dyDescent="0.25">
      <c r="B124" s="89" t="s">
        <v>208</v>
      </c>
      <c r="C124" s="90" t="s">
        <v>211</v>
      </c>
      <c r="D124" s="91">
        <f>SUM(D125)</f>
        <v>7227249</v>
      </c>
      <c r="E124" s="92" t="e">
        <f>+D124/#REF!</f>
        <v>#REF!</v>
      </c>
    </row>
    <row r="125" spans="2:5" x14ac:dyDescent="0.25">
      <c r="B125" s="20" t="s">
        <v>209</v>
      </c>
      <c r="C125" s="8" t="s">
        <v>212</v>
      </c>
      <c r="D125" s="13">
        <v>7227249</v>
      </c>
      <c r="E125" s="17" t="e">
        <f>+D125/#REF!</f>
        <v>#REF!</v>
      </c>
    </row>
    <row r="126" spans="2:5" x14ac:dyDescent="0.25">
      <c r="B126" s="53" t="s">
        <v>7</v>
      </c>
      <c r="C126" s="54" t="s">
        <v>213</v>
      </c>
      <c r="D126" s="55">
        <f>SUM(D127,D130)</f>
        <v>11629692</v>
      </c>
      <c r="E126" s="56" t="e">
        <f>+D126/#REF!</f>
        <v>#REF!</v>
      </c>
    </row>
    <row r="127" spans="2:5" x14ac:dyDescent="0.25">
      <c r="B127" s="85" t="s">
        <v>220</v>
      </c>
      <c r="C127" s="86" t="s">
        <v>227</v>
      </c>
      <c r="D127" s="87">
        <f>SUM(D128)</f>
        <v>4318358</v>
      </c>
      <c r="E127" s="88" t="e">
        <f>+D127/#REF!</f>
        <v>#REF!</v>
      </c>
    </row>
    <row r="128" spans="2:5" x14ac:dyDescent="0.25">
      <c r="B128" s="89" t="s">
        <v>221</v>
      </c>
      <c r="C128" s="90" t="s">
        <v>227</v>
      </c>
      <c r="D128" s="91">
        <f>SUM(D129)</f>
        <v>4318358</v>
      </c>
      <c r="E128" s="92" t="e">
        <f>+D128/#REF!</f>
        <v>#REF!</v>
      </c>
    </row>
    <row r="129" spans="2:5" x14ac:dyDescent="0.25">
      <c r="B129" s="20" t="s">
        <v>222</v>
      </c>
      <c r="C129" s="8" t="s">
        <v>228</v>
      </c>
      <c r="D129" s="13">
        <v>4318358</v>
      </c>
      <c r="E129" s="17" t="e">
        <f>+D129/#REF!</f>
        <v>#REF!</v>
      </c>
    </row>
    <row r="130" spans="2:5" x14ac:dyDescent="0.25">
      <c r="B130" s="85" t="s">
        <v>223</v>
      </c>
      <c r="C130" s="86" t="s">
        <v>182</v>
      </c>
      <c r="D130" s="87">
        <f>SUM(D131)</f>
        <v>7311334</v>
      </c>
      <c r="E130" s="88" t="e">
        <f>+D130/#REF!</f>
        <v>#REF!</v>
      </c>
    </row>
    <row r="131" spans="2:5" x14ac:dyDescent="0.25">
      <c r="B131" s="89" t="s">
        <v>224</v>
      </c>
      <c r="C131" s="90" t="s">
        <v>182</v>
      </c>
      <c r="D131" s="91">
        <f>SUM(D132+D133)</f>
        <v>7311334</v>
      </c>
      <c r="E131" s="92" t="e">
        <f>+D131/#REF!</f>
        <v>#REF!</v>
      </c>
    </row>
    <row r="132" spans="2:5" x14ac:dyDescent="0.25">
      <c r="B132" s="20" t="s">
        <v>225</v>
      </c>
      <c r="C132" s="8" t="s">
        <v>186</v>
      </c>
      <c r="D132" s="13">
        <v>4351280</v>
      </c>
      <c r="E132" s="17" t="e">
        <f>+D132/#REF!</f>
        <v>#REF!</v>
      </c>
    </row>
    <row r="133" spans="2:5" x14ac:dyDescent="0.25">
      <c r="B133" s="20" t="s">
        <v>226</v>
      </c>
      <c r="C133" s="8" t="s">
        <v>26</v>
      </c>
      <c r="D133" s="13">
        <v>2960054</v>
      </c>
      <c r="E133" s="17" t="e">
        <f>+D133/#REF!</f>
        <v>#REF!</v>
      </c>
    </row>
    <row r="134" spans="2:5" x14ac:dyDescent="0.25">
      <c r="B134" s="53" t="s">
        <v>8</v>
      </c>
      <c r="C134" s="54" t="s">
        <v>229</v>
      </c>
      <c r="D134" s="55">
        <f>SUM(D135)</f>
        <v>2390449</v>
      </c>
      <c r="E134" s="56" t="e">
        <f>+D134/#REF!</f>
        <v>#REF!</v>
      </c>
    </row>
    <row r="135" spans="2:5" x14ac:dyDescent="0.25">
      <c r="B135" s="85" t="s">
        <v>230</v>
      </c>
      <c r="C135" s="86" t="s">
        <v>234</v>
      </c>
      <c r="D135" s="87">
        <f>SUM(D136)</f>
        <v>2390449</v>
      </c>
      <c r="E135" s="88" t="e">
        <f>+D135/#REF!</f>
        <v>#REF!</v>
      </c>
    </row>
    <row r="136" spans="2:5" x14ac:dyDescent="0.25">
      <c r="B136" s="89" t="s">
        <v>231</v>
      </c>
      <c r="C136" s="90" t="s">
        <v>235</v>
      </c>
      <c r="D136" s="91">
        <f>SUM(D137:D138)</f>
        <v>2390449</v>
      </c>
      <c r="E136" s="92" t="e">
        <f>+D136/#REF!</f>
        <v>#REF!</v>
      </c>
    </row>
    <row r="137" spans="2:5" x14ac:dyDescent="0.25">
      <c r="B137" s="20" t="s">
        <v>232</v>
      </c>
      <c r="C137" s="8" t="s">
        <v>236</v>
      </c>
      <c r="D137" s="13">
        <v>1068698</v>
      </c>
      <c r="E137" s="17" t="e">
        <f>+D137/#REF!</f>
        <v>#REF!</v>
      </c>
    </row>
    <row r="138" spans="2:5" x14ac:dyDescent="0.25">
      <c r="B138" s="20" t="s">
        <v>233</v>
      </c>
      <c r="C138" s="8" t="s">
        <v>237</v>
      </c>
      <c r="D138" s="13">
        <v>1321751</v>
      </c>
      <c r="E138" s="17" t="e">
        <f>+D138/#REF!</f>
        <v>#REF!</v>
      </c>
    </row>
    <row r="139" spans="2:5" x14ac:dyDescent="0.25">
      <c r="B139" s="53" t="s">
        <v>9</v>
      </c>
      <c r="C139" s="54" t="s">
        <v>238</v>
      </c>
      <c r="D139" s="55">
        <f>SUM(D140)</f>
        <v>17214392</v>
      </c>
      <c r="E139" s="56" t="e">
        <f>+D139/#REF!</f>
        <v>#REF!</v>
      </c>
    </row>
    <row r="140" spans="2:5" x14ac:dyDescent="0.25">
      <c r="B140" s="85" t="s">
        <v>239</v>
      </c>
      <c r="C140" s="86" t="s">
        <v>243</v>
      </c>
      <c r="D140" s="87">
        <f>SUM(D141)</f>
        <v>17214392</v>
      </c>
      <c r="E140" s="88" t="e">
        <f>+D140/#REF!</f>
        <v>#REF!</v>
      </c>
    </row>
    <row r="141" spans="2:5" x14ac:dyDescent="0.25">
      <c r="B141" s="89" t="s">
        <v>240</v>
      </c>
      <c r="C141" s="90" t="s">
        <v>244</v>
      </c>
      <c r="D141" s="91">
        <f>SUM(D142:D143)</f>
        <v>17214392</v>
      </c>
      <c r="E141" s="92" t="e">
        <f>+D141/#REF!</f>
        <v>#REF!</v>
      </c>
    </row>
    <row r="142" spans="2:5" x14ac:dyDescent="0.25">
      <c r="B142" s="20" t="s">
        <v>241</v>
      </c>
      <c r="C142" s="8" t="s">
        <v>244</v>
      </c>
      <c r="D142" s="13">
        <v>3946045</v>
      </c>
      <c r="E142" s="17" t="e">
        <f>+D142/#REF!</f>
        <v>#REF!</v>
      </c>
    </row>
    <row r="143" spans="2:5" x14ac:dyDescent="0.25">
      <c r="B143" s="20" t="s">
        <v>242</v>
      </c>
      <c r="C143" s="8" t="s">
        <v>245</v>
      </c>
      <c r="D143" s="13">
        <v>13268347</v>
      </c>
      <c r="E143" s="17" t="e">
        <f>+D143/#REF!</f>
        <v>#REF!</v>
      </c>
    </row>
    <row r="144" spans="2:5" x14ac:dyDescent="0.25">
      <c r="B144" s="53" t="s">
        <v>246</v>
      </c>
      <c r="C144" s="54" t="s">
        <v>250</v>
      </c>
      <c r="D144" s="55">
        <f>SUM(D145)</f>
        <v>1936128</v>
      </c>
      <c r="E144" s="56" t="e">
        <f>+D144/#REF!</f>
        <v>#REF!</v>
      </c>
    </row>
    <row r="145" spans="2:5" x14ac:dyDescent="0.25">
      <c r="B145" s="85" t="s">
        <v>247</v>
      </c>
      <c r="C145" s="86" t="s">
        <v>251</v>
      </c>
      <c r="D145" s="87">
        <f>SUM(D146,D148)</f>
        <v>1936128</v>
      </c>
      <c r="E145" s="88" t="e">
        <f>+D145/#REF!</f>
        <v>#REF!</v>
      </c>
    </row>
    <row r="146" spans="2:5" x14ac:dyDescent="0.25">
      <c r="B146" s="89" t="s">
        <v>248</v>
      </c>
      <c r="C146" s="90" t="s">
        <v>252</v>
      </c>
      <c r="D146" s="91">
        <f>SUM(D147)</f>
        <v>1868608</v>
      </c>
      <c r="E146" s="92" t="e">
        <f>+D146/#REF!</f>
        <v>#REF!</v>
      </c>
    </row>
    <row r="147" spans="2:5" x14ac:dyDescent="0.25">
      <c r="B147" s="20" t="s">
        <v>249</v>
      </c>
      <c r="C147" s="8" t="s">
        <v>253</v>
      </c>
      <c r="D147" s="13">
        <v>1868608</v>
      </c>
      <c r="E147" s="17" t="e">
        <f>+D147/#REF!</f>
        <v>#REF!</v>
      </c>
    </row>
    <row r="148" spans="2:5" x14ac:dyDescent="0.25">
      <c r="B148" s="89" t="s">
        <v>248</v>
      </c>
      <c r="C148" s="90" t="s">
        <v>254</v>
      </c>
      <c r="D148" s="91">
        <f>SUM(D149)</f>
        <v>67520</v>
      </c>
      <c r="E148" s="92" t="e">
        <f>+D148/#REF!</f>
        <v>#REF!</v>
      </c>
    </row>
    <row r="149" spans="2:5" x14ac:dyDescent="0.25">
      <c r="B149" s="20" t="s">
        <v>249</v>
      </c>
      <c r="C149" s="8" t="s">
        <v>254</v>
      </c>
      <c r="D149" s="13">
        <v>67520</v>
      </c>
      <c r="E149" s="17" t="e">
        <f>+D149/#REF!</f>
        <v>#REF!</v>
      </c>
    </row>
    <row r="150" spans="2:5" x14ac:dyDescent="0.25">
      <c r="B150" s="53" t="s">
        <v>255</v>
      </c>
      <c r="C150" s="54" t="s">
        <v>263</v>
      </c>
      <c r="D150" s="55">
        <f>SUM(D151)</f>
        <v>800870</v>
      </c>
      <c r="E150" s="56" t="e">
        <f>+D150/#REF!</f>
        <v>#REF!</v>
      </c>
    </row>
    <row r="151" spans="2:5" x14ac:dyDescent="0.25">
      <c r="B151" s="85" t="s">
        <v>256</v>
      </c>
      <c r="C151" s="86" t="s">
        <v>264</v>
      </c>
      <c r="D151" s="87">
        <f>SUM(D152)</f>
        <v>800870</v>
      </c>
      <c r="E151" s="88" t="e">
        <f>+D151/#REF!</f>
        <v>#REF!</v>
      </c>
    </row>
    <row r="152" spans="2:5" x14ac:dyDescent="0.25">
      <c r="B152" s="89" t="s">
        <v>257</v>
      </c>
      <c r="C152" s="90" t="s">
        <v>265</v>
      </c>
      <c r="D152" s="91">
        <f>SUM(D153:D157)</f>
        <v>800870</v>
      </c>
      <c r="E152" s="92" t="e">
        <f>+D152/#REF!</f>
        <v>#REF!</v>
      </c>
    </row>
    <row r="153" spans="2:5" x14ac:dyDescent="0.25">
      <c r="B153" s="20" t="s">
        <v>258</v>
      </c>
      <c r="C153" s="8" t="s">
        <v>266</v>
      </c>
      <c r="D153" s="13">
        <v>183538</v>
      </c>
      <c r="E153" s="17" t="e">
        <f>+D153/#REF!</f>
        <v>#REF!</v>
      </c>
    </row>
    <row r="154" spans="2:5" x14ac:dyDescent="0.25">
      <c r="B154" s="20" t="s">
        <v>259</v>
      </c>
      <c r="C154" s="8" t="s">
        <v>267</v>
      </c>
      <c r="D154" s="13">
        <v>90000</v>
      </c>
      <c r="E154" s="17" t="e">
        <f>+D154/#REF!</f>
        <v>#REF!</v>
      </c>
    </row>
    <row r="155" spans="2:5" x14ac:dyDescent="0.25">
      <c r="B155" s="20" t="s">
        <v>260</v>
      </c>
      <c r="C155" s="8" t="s">
        <v>268</v>
      </c>
      <c r="D155" s="13">
        <v>23073</v>
      </c>
      <c r="E155" s="17" t="e">
        <f>+D155/#REF!</f>
        <v>#REF!</v>
      </c>
    </row>
    <row r="156" spans="2:5" x14ac:dyDescent="0.25">
      <c r="B156" s="20" t="s">
        <v>261</v>
      </c>
      <c r="C156" s="8" t="s">
        <v>269</v>
      </c>
      <c r="D156" s="13">
        <v>454259</v>
      </c>
      <c r="E156" s="17" t="e">
        <f>+D156/#REF!</f>
        <v>#REF!</v>
      </c>
    </row>
    <row r="157" spans="2:5" x14ac:dyDescent="0.25">
      <c r="B157" s="20" t="s">
        <v>262</v>
      </c>
      <c r="C157" s="8" t="s">
        <v>270</v>
      </c>
      <c r="D157" s="13">
        <v>50000</v>
      </c>
      <c r="E157" s="17" t="e">
        <f>+D157/#REF!</f>
        <v>#REF!</v>
      </c>
    </row>
    <row r="158" spans="2:5" x14ac:dyDescent="0.25">
      <c r="B158" s="33" t="s">
        <v>172</v>
      </c>
      <c r="C158" s="34" t="s">
        <v>206</v>
      </c>
      <c r="D158" s="35">
        <f>SUM(D150+D144+D139+D134+D126+D122+D104)</f>
        <v>72465654</v>
      </c>
      <c r="E158" s="52">
        <f>D158/D159</f>
        <v>0.20397231980004052</v>
      </c>
    </row>
    <row r="159" spans="2:5" x14ac:dyDescent="0.25">
      <c r="B159" s="33"/>
      <c r="C159" s="34" t="s">
        <v>271</v>
      </c>
      <c r="D159" s="35">
        <f>SUM(D158+D103)</f>
        <v>355272000</v>
      </c>
      <c r="E159" s="52" t="e">
        <f>+D159/#REF!</f>
        <v>#REF!</v>
      </c>
    </row>
  </sheetData>
  <mergeCells count="4">
    <mergeCell ref="B2:E2"/>
    <mergeCell ref="B1:E1"/>
    <mergeCell ref="B6:E6"/>
    <mergeCell ref="B5:C5"/>
  </mergeCells>
  <phoneticPr fontId="8" type="noConversion"/>
  <printOptions horizontalCentered="1"/>
  <pageMargins left="0.51181102362204722" right="0.51181102362204722" top="0.59055118110236227" bottom="0.59055118110236227" header="0.31496062992125984" footer="0.31496062992125984"/>
  <pageSetup paperSize="9" scale="88" orientation="portrait" r:id="rId1"/>
  <rowBreaks count="1" manualBreakCount="1">
    <brk id="86" min="1" max="4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A956C0-B44E-4D6D-A5A4-C4177E6E3C59}">
  <dimension ref="A1:D73"/>
  <sheetViews>
    <sheetView tabSelected="1" topLeftCell="A55" zoomScale="130" zoomScaleNormal="130" workbookViewId="0">
      <selection activeCell="C65" sqref="C65"/>
    </sheetView>
  </sheetViews>
  <sheetFormatPr defaultColWidth="9.140625" defaultRowHeight="15" x14ac:dyDescent="0.25"/>
  <cols>
    <col min="1" max="1" width="10.28515625" style="1" customWidth="1"/>
    <col min="2" max="2" width="47.28515625" style="1" customWidth="1"/>
    <col min="3" max="3" width="18.7109375" style="15" bestFit="1" customWidth="1"/>
    <col min="4" max="4" width="9.140625" style="19" customWidth="1"/>
    <col min="5" max="16384" width="9.140625" style="1"/>
  </cols>
  <sheetData>
    <row r="1" spans="1:4" x14ac:dyDescent="0.25">
      <c r="A1" s="124" t="s">
        <v>2</v>
      </c>
      <c r="B1" s="124"/>
      <c r="C1" s="124"/>
      <c r="D1" s="124"/>
    </row>
    <row r="2" spans="1:4" x14ac:dyDescent="0.25">
      <c r="A2" s="124">
        <v>2026</v>
      </c>
      <c r="B2" s="124"/>
      <c r="C2" s="124"/>
      <c r="D2" s="124"/>
    </row>
    <row r="3" spans="1:4" ht="14.25" customHeight="1" thickBot="1" x14ac:dyDescent="0.3">
      <c r="A3" s="2" t="s">
        <v>27</v>
      </c>
      <c r="B3" s="3"/>
      <c r="C3" s="10"/>
      <c r="D3" s="16"/>
    </row>
    <row r="4" spans="1:4" ht="14.25" customHeight="1" thickBot="1" x14ac:dyDescent="0.3">
      <c r="A4" s="126" t="s">
        <v>28</v>
      </c>
      <c r="B4" s="127"/>
      <c r="C4" s="11"/>
      <c r="D4" s="16"/>
    </row>
    <row r="5" spans="1:4" ht="14.25" customHeight="1" x14ac:dyDescent="0.25">
      <c r="A5" s="125" t="s">
        <v>4</v>
      </c>
      <c r="B5" s="125"/>
      <c r="C5" s="125"/>
      <c r="D5" s="125"/>
    </row>
    <row r="6" spans="1:4" ht="9" customHeight="1" x14ac:dyDescent="0.25">
      <c r="A6" s="6"/>
      <c r="B6" s="7"/>
      <c r="C6" s="12"/>
      <c r="D6" s="16"/>
    </row>
    <row r="7" spans="1:4" ht="15" customHeight="1" x14ac:dyDescent="0.25">
      <c r="A7" s="102" t="s">
        <v>0</v>
      </c>
      <c r="B7" s="103" t="s">
        <v>1</v>
      </c>
      <c r="C7" s="104" t="s">
        <v>3</v>
      </c>
      <c r="D7" s="105" t="s">
        <v>29</v>
      </c>
    </row>
    <row r="8" spans="1:4" ht="15" customHeight="1" x14ac:dyDescent="0.25">
      <c r="A8" s="106" t="s">
        <v>273</v>
      </c>
      <c r="B8" s="107" t="s">
        <v>173</v>
      </c>
      <c r="C8" s="108">
        <f>SUM(C9+C15+C21+C30+C35+C39)</f>
        <v>376102985</v>
      </c>
      <c r="D8" s="109">
        <f>C8/C73</f>
        <v>0.83309628709142947</v>
      </c>
    </row>
    <row r="9" spans="1:4" ht="15" customHeight="1" x14ac:dyDescent="0.25">
      <c r="A9" s="120" t="s">
        <v>30</v>
      </c>
      <c r="B9" s="121" t="s">
        <v>276</v>
      </c>
      <c r="C9" s="122">
        <f>SUM(C10+C11+C12+C13+C14)</f>
        <v>29889857</v>
      </c>
      <c r="D9" s="123">
        <f>C9/C8</f>
        <v>7.9472533300952136E-2</v>
      </c>
    </row>
    <row r="10" spans="1:4" ht="15" customHeight="1" x14ac:dyDescent="0.25">
      <c r="A10" s="96" t="s">
        <v>31</v>
      </c>
      <c r="B10" s="97" t="s">
        <v>10</v>
      </c>
      <c r="C10" s="98">
        <v>8098439</v>
      </c>
      <c r="D10" s="93">
        <f>C10/$C$9</f>
        <v>0.27094271478113796</v>
      </c>
    </row>
    <row r="11" spans="1:4" ht="15" customHeight="1" x14ac:dyDescent="0.25">
      <c r="A11" s="96" t="s">
        <v>36</v>
      </c>
      <c r="B11" s="97" t="s">
        <v>11</v>
      </c>
      <c r="C11" s="98">
        <v>12950383</v>
      </c>
      <c r="D11" s="93">
        <f t="shared" ref="D11:D14" si="0">C11/$C$9</f>
        <v>0.43327015582577061</v>
      </c>
    </row>
    <row r="12" spans="1:4" ht="15" customHeight="1" x14ac:dyDescent="0.25">
      <c r="A12" s="96" t="s">
        <v>41</v>
      </c>
      <c r="B12" s="97" t="s">
        <v>12</v>
      </c>
      <c r="C12" s="98">
        <v>6537274</v>
      </c>
      <c r="D12" s="93">
        <f t="shared" si="0"/>
        <v>0.2187121203022149</v>
      </c>
    </row>
    <row r="13" spans="1:4" ht="15" customHeight="1" x14ac:dyDescent="0.25">
      <c r="A13" s="96" t="s">
        <v>44</v>
      </c>
      <c r="B13" s="97" t="s">
        <v>45</v>
      </c>
      <c r="C13" s="98">
        <v>626371</v>
      </c>
      <c r="D13" s="93">
        <f t="shared" si="0"/>
        <v>2.0955971786683354E-2</v>
      </c>
    </row>
    <row r="14" spans="1:4" ht="15" customHeight="1" x14ac:dyDescent="0.25">
      <c r="A14" s="96" t="s">
        <v>48</v>
      </c>
      <c r="B14" s="97" t="s">
        <v>50</v>
      </c>
      <c r="C14" s="98">
        <v>1677390</v>
      </c>
      <c r="D14" s="93">
        <f t="shared" si="0"/>
        <v>5.6119037304193195E-2</v>
      </c>
    </row>
    <row r="15" spans="1:4" ht="15" customHeight="1" x14ac:dyDescent="0.25">
      <c r="A15" s="110" t="s">
        <v>51</v>
      </c>
      <c r="B15" s="111" t="s">
        <v>277</v>
      </c>
      <c r="C15" s="112">
        <f>SUM(C20,C19,C18,C17,C16)</f>
        <v>44691392</v>
      </c>
      <c r="D15" s="113">
        <f>C15/C8</f>
        <v>0.11882753868597985</v>
      </c>
    </row>
    <row r="16" spans="1:4" ht="15" customHeight="1" x14ac:dyDescent="0.25">
      <c r="A16" s="96" t="s">
        <v>52</v>
      </c>
      <c r="B16" s="97" t="s">
        <v>53</v>
      </c>
      <c r="C16" s="98">
        <v>29689831</v>
      </c>
      <c r="D16" s="101">
        <f>C16/$C$15</f>
        <v>0.66432996761434504</v>
      </c>
    </row>
    <row r="17" spans="1:4" ht="15" customHeight="1" x14ac:dyDescent="0.25">
      <c r="A17" s="96" t="s">
        <v>62</v>
      </c>
      <c r="B17" s="97" t="s">
        <v>13</v>
      </c>
      <c r="C17" s="98">
        <v>9322044</v>
      </c>
      <c r="D17" s="101">
        <f>C17/$C$15</f>
        <v>0.20858701380346353</v>
      </c>
    </row>
    <row r="18" spans="1:4" ht="15" customHeight="1" x14ac:dyDescent="0.25">
      <c r="A18" s="96" t="s">
        <v>71</v>
      </c>
      <c r="B18" s="97" t="s">
        <v>70</v>
      </c>
      <c r="C18" s="98">
        <v>1712100</v>
      </c>
      <c r="D18" s="101">
        <f>C18/$C$15</f>
        <v>3.8309390765899613E-2</v>
      </c>
    </row>
    <row r="19" spans="1:4" ht="15" customHeight="1" x14ac:dyDescent="0.25">
      <c r="A19" s="96" t="s">
        <v>77</v>
      </c>
      <c r="B19" s="97" t="s">
        <v>78</v>
      </c>
      <c r="C19" s="98">
        <v>437092</v>
      </c>
      <c r="D19" s="101">
        <f>C19/$C$15</f>
        <v>9.7802279239814233E-3</v>
      </c>
    </row>
    <row r="20" spans="1:4" ht="15" customHeight="1" x14ac:dyDescent="0.25">
      <c r="A20" s="96" t="s">
        <v>82</v>
      </c>
      <c r="B20" s="97" t="s">
        <v>84</v>
      </c>
      <c r="C20" s="98">
        <v>3530325</v>
      </c>
      <c r="D20" s="101">
        <f>C20/$C$15</f>
        <v>7.8993399892310356E-2</v>
      </c>
    </row>
    <row r="21" spans="1:4" ht="15" customHeight="1" x14ac:dyDescent="0.25">
      <c r="A21" s="110" t="s">
        <v>85</v>
      </c>
      <c r="B21" s="111" t="s">
        <v>278</v>
      </c>
      <c r="C21" s="112">
        <f>SUM(C22,C23,C24,C25,C26,C27,C28,C29)</f>
        <v>20825058</v>
      </c>
      <c r="D21" s="113">
        <f>C21/C8</f>
        <v>5.5370626744693348E-2</v>
      </c>
    </row>
    <row r="22" spans="1:4" ht="15" customHeight="1" x14ac:dyDescent="0.25">
      <c r="A22" s="96" t="s">
        <v>86</v>
      </c>
      <c r="B22" s="97" t="s">
        <v>14</v>
      </c>
      <c r="C22" s="98">
        <v>2205112</v>
      </c>
      <c r="D22" s="101">
        <f t="shared" ref="D22:D29" si="1">C22/$C$21</f>
        <v>0.1058874361838512</v>
      </c>
    </row>
    <row r="23" spans="1:4" ht="15" customHeight="1" x14ac:dyDescent="0.25">
      <c r="A23" s="96" t="s">
        <v>91</v>
      </c>
      <c r="B23" s="97" t="s">
        <v>15</v>
      </c>
      <c r="C23" s="98">
        <v>1061635</v>
      </c>
      <c r="D23" s="101">
        <f t="shared" si="1"/>
        <v>5.0978729567043704E-2</v>
      </c>
    </row>
    <row r="24" spans="1:4" ht="15" customHeight="1" x14ac:dyDescent="0.25">
      <c r="A24" s="96" t="s">
        <v>96</v>
      </c>
      <c r="B24" s="97" t="s">
        <v>16</v>
      </c>
      <c r="C24" s="98">
        <v>10000813</v>
      </c>
      <c r="D24" s="101">
        <f t="shared" si="1"/>
        <v>0.48022977895187613</v>
      </c>
    </row>
    <row r="25" spans="1:4" ht="15" customHeight="1" x14ac:dyDescent="0.25">
      <c r="A25" s="96" t="s">
        <v>99</v>
      </c>
      <c r="B25" s="97" t="s">
        <v>18</v>
      </c>
      <c r="C25" s="98">
        <v>947135</v>
      </c>
      <c r="D25" s="101">
        <f t="shared" si="1"/>
        <v>4.5480545600401212E-2</v>
      </c>
    </row>
    <row r="26" spans="1:4" ht="15" customHeight="1" x14ac:dyDescent="0.25">
      <c r="A26" s="96" t="s">
        <v>104</v>
      </c>
      <c r="B26" s="97" t="s">
        <v>17</v>
      </c>
      <c r="C26" s="98">
        <v>1436055</v>
      </c>
      <c r="D26" s="101">
        <f t="shared" si="1"/>
        <v>6.8958031233334383E-2</v>
      </c>
    </row>
    <row r="27" spans="1:4" ht="15" customHeight="1" x14ac:dyDescent="0.25">
      <c r="A27" s="96" t="s">
        <v>105</v>
      </c>
      <c r="B27" s="97" t="s">
        <v>19</v>
      </c>
      <c r="C27" s="98">
        <v>1666914</v>
      </c>
      <c r="D27" s="101">
        <f t="shared" si="1"/>
        <v>8.0043666625082152E-2</v>
      </c>
    </row>
    <row r="28" spans="1:4" ht="15" customHeight="1" x14ac:dyDescent="0.25">
      <c r="A28" s="96" t="s">
        <v>106</v>
      </c>
      <c r="B28" s="97" t="s">
        <v>118</v>
      </c>
      <c r="C28" s="98">
        <v>0</v>
      </c>
      <c r="D28" s="101">
        <f t="shared" si="1"/>
        <v>0</v>
      </c>
    </row>
    <row r="29" spans="1:4" ht="15" customHeight="1" x14ac:dyDescent="0.25">
      <c r="A29" s="96" t="s">
        <v>109</v>
      </c>
      <c r="B29" s="97" t="s">
        <v>155</v>
      </c>
      <c r="C29" s="98">
        <v>3507394</v>
      </c>
      <c r="D29" s="101">
        <f t="shared" si="1"/>
        <v>0.16842181183841121</v>
      </c>
    </row>
    <row r="30" spans="1:4" ht="15" customHeight="1" x14ac:dyDescent="0.25">
      <c r="A30" s="110" t="s">
        <v>119</v>
      </c>
      <c r="B30" s="111" t="s">
        <v>279</v>
      </c>
      <c r="C30" s="112">
        <f>SUM(C31,C32,C33,C34)</f>
        <v>39071280</v>
      </c>
      <c r="D30" s="113">
        <f>C30/C8</f>
        <v>0.10388452513877283</v>
      </c>
    </row>
    <row r="31" spans="1:4" ht="15" customHeight="1" x14ac:dyDescent="0.25">
      <c r="A31" s="96" t="s">
        <v>120</v>
      </c>
      <c r="B31" s="97" t="s">
        <v>20</v>
      </c>
      <c r="C31" s="98">
        <v>12140804</v>
      </c>
      <c r="D31" s="101">
        <f>C31/$C$30</f>
        <v>0.31073473917414529</v>
      </c>
    </row>
    <row r="32" spans="1:4" ht="15" customHeight="1" x14ac:dyDescent="0.25">
      <c r="A32" s="96" t="s">
        <v>121</v>
      </c>
      <c r="B32" s="97" t="s">
        <v>21</v>
      </c>
      <c r="C32" s="98">
        <v>6402346</v>
      </c>
      <c r="D32" s="101">
        <f>C32/$C$30</f>
        <v>0.16386322639033069</v>
      </c>
    </row>
    <row r="33" spans="1:4" ht="15" customHeight="1" x14ac:dyDescent="0.25">
      <c r="A33" s="96" t="s">
        <v>122</v>
      </c>
      <c r="B33" s="97" t="s">
        <v>22</v>
      </c>
      <c r="C33" s="98">
        <v>17694566</v>
      </c>
      <c r="D33" s="101">
        <f>C33/$C$30</f>
        <v>0.45287909687115446</v>
      </c>
    </row>
    <row r="34" spans="1:4" ht="15" customHeight="1" x14ac:dyDescent="0.25">
      <c r="A34" s="96" t="s">
        <v>134</v>
      </c>
      <c r="B34" s="97" t="s">
        <v>156</v>
      </c>
      <c r="C34" s="98">
        <v>2833564</v>
      </c>
      <c r="D34" s="101">
        <f>C34/$C$30</f>
        <v>7.2522937564369533E-2</v>
      </c>
    </row>
    <row r="35" spans="1:4" ht="15" customHeight="1" x14ac:dyDescent="0.25">
      <c r="A35" s="110" t="s">
        <v>147</v>
      </c>
      <c r="B35" s="111" t="s">
        <v>280</v>
      </c>
      <c r="C35" s="112">
        <f>SUM(C36,C37,C38)</f>
        <v>4260080</v>
      </c>
      <c r="D35" s="113">
        <f>C35/C8</f>
        <v>1.1326897604920632E-2</v>
      </c>
    </row>
    <row r="36" spans="1:4" ht="15" customHeight="1" x14ac:dyDescent="0.25">
      <c r="A36" s="96" t="s">
        <v>148</v>
      </c>
      <c r="B36" s="97" t="s">
        <v>23</v>
      </c>
      <c r="C36" s="98">
        <v>2560151</v>
      </c>
      <c r="D36" s="101">
        <f>C36/$C$35</f>
        <v>0.60096312745300562</v>
      </c>
    </row>
    <row r="37" spans="1:4" ht="15" customHeight="1" x14ac:dyDescent="0.25">
      <c r="A37" s="96" t="s">
        <v>151</v>
      </c>
      <c r="B37" s="97" t="s">
        <v>24</v>
      </c>
      <c r="C37" s="98">
        <v>1297775</v>
      </c>
      <c r="D37" s="101">
        <f>C37/$C$35</f>
        <v>0.30463629790989838</v>
      </c>
    </row>
    <row r="38" spans="1:4" ht="15" customHeight="1" x14ac:dyDescent="0.25">
      <c r="A38" s="96" t="s">
        <v>158</v>
      </c>
      <c r="B38" s="97" t="s">
        <v>157</v>
      </c>
      <c r="C38" s="98">
        <v>402154</v>
      </c>
      <c r="D38" s="101">
        <f>C38/$C$35</f>
        <v>9.4400574637096016E-2</v>
      </c>
    </row>
    <row r="39" spans="1:4" ht="15" customHeight="1" x14ac:dyDescent="0.25">
      <c r="A39" s="110" t="s">
        <v>162</v>
      </c>
      <c r="B39" s="111" t="s">
        <v>281</v>
      </c>
      <c r="C39" s="112">
        <f>SUM(C40,C41)</f>
        <v>237365318</v>
      </c>
      <c r="D39" s="113">
        <f>C39/C8</f>
        <v>0.63111787852468126</v>
      </c>
    </row>
    <row r="40" spans="1:4" ht="15" customHeight="1" x14ac:dyDescent="0.25">
      <c r="A40" s="96" t="s">
        <v>163</v>
      </c>
      <c r="B40" s="97" t="s">
        <v>168</v>
      </c>
      <c r="C40" s="98">
        <v>230441169</v>
      </c>
      <c r="D40" s="101">
        <f>C40/$C$39</f>
        <v>0.97082914615184013</v>
      </c>
    </row>
    <row r="41" spans="1:4" ht="15" customHeight="1" x14ac:dyDescent="0.25">
      <c r="A41" s="96" t="s">
        <v>166</v>
      </c>
      <c r="B41" s="97" t="s">
        <v>25</v>
      </c>
      <c r="C41" s="98">
        <v>6924149</v>
      </c>
      <c r="D41" s="101">
        <f>C41/$C$39</f>
        <v>2.9170853848159907E-2</v>
      </c>
    </row>
    <row r="42" spans="1:4" ht="15" customHeight="1" x14ac:dyDescent="0.25">
      <c r="A42" s="110" t="s">
        <v>5</v>
      </c>
      <c r="B42" s="111" t="s">
        <v>272</v>
      </c>
      <c r="C42" s="112">
        <f>SUM(C43,C45,C47,C50)</f>
        <v>31230739</v>
      </c>
      <c r="D42" s="113">
        <f>C42/C73</f>
        <v>6.9178426499384216E-2</v>
      </c>
    </row>
    <row r="43" spans="1:4" ht="15" customHeight="1" x14ac:dyDescent="0.25">
      <c r="A43" s="94" t="s">
        <v>175</v>
      </c>
      <c r="B43" s="99" t="s">
        <v>174</v>
      </c>
      <c r="C43" s="100">
        <v>2691449</v>
      </c>
      <c r="D43" s="95">
        <f>C43/C42</f>
        <v>8.6179484897875774E-2</v>
      </c>
    </row>
    <row r="44" spans="1:4" ht="15" customHeight="1" x14ac:dyDescent="0.25">
      <c r="A44" s="96" t="s">
        <v>176</v>
      </c>
      <c r="B44" s="97" t="s">
        <v>174</v>
      </c>
      <c r="C44" s="98">
        <v>2691449</v>
      </c>
      <c r="D44" s="101">
        <f>C44/C43</f>
        <v>1</v>
      </c>
    </row>
    <row r="45" spans="1:4" ht="15" customHeight="1" x14ac:dyDescent="0.25">
      <c r="A45" s="94" t="s">
        <v>181</v>
      </c>
      <c r="B45" s="99" t="s">
        <v>182</v>
      </c>
      <c r="C45" s="100">
        <v>25055984</v>
      </c>
      <c r="D45" s="95">
        <f>C45/C42</f>
        <v>0.80228597856746198</v>
      </c>
    </row>
    <row r="46" spans="1:4" ht="15" customHeight="1" x14ac:dyDescent="0.25">
      <c r="A46" s="96" t="s">
        <v>183</v>
      </c>
      <c r="B46" s="97" t="s">
        <v>182</v>
      </c>
      <c r="C46" s="98">
        <v>25055984</v>
      </c>
      <c r="D46" s="101">
        <f>C46/C45</f>
        <v>1</v>
      </c>
    </row>
    <row r="47" spans="1:4" ht="15" customHeight="1" x14ac:dyDescent="0.25">
      <c r="A47" s="94" t="s">
        <v>191</v>
      </c>
      <c r="B47" s="99" t="s">
        <v>198</v>
      </c>
      <c r="C47" s="100">
        <v>3098306</v>
      </c>
      <c r="D47" s="95">
        <f>C47/C42</f>
        <v>9.9206938394893571E-2</v>
      </c>
    </row>
    <row r="48" spans="1:4" ht="15" customHeight="1" x14ac:dyDescent="0.25">
      <c r="A48" s="96" t="s">
        <v>192</v>
      </c>
      <c r="B48" s="97" t="s">
        <v>199</v>
      </c>
      <c r="C48" s="98">
        <v>1731825</v>
      </c>
      <c r="D48" s="101">
        <f>C48/C47</f>
        <v>0.55895866967304064</v>
      </c>
    </row>
    <row r="49" spans="1:4" ht="15" customHeight="1" x14ac:dyDescent="0.25">
      <c r="A49" s="96" t="s">
        <v>195</v>
      </c>
      <c r="B49" s="97" t="s">
        <v>202</v>
      </c>
      <c r="C49" s="98">
        <v>1366481</v>
      </c>
      <c r="D49" s="101">
        <f>C49/C47</f>
        <v>0.4410413303269593</v>
      </c>
    </row>
    <row r="50" spans="1:4" ht="15" customHeight="1" x14ac:dyDescent="0.25">
      <c r="A50" s="94" t="s">
        <v>282</v>
      </c>
      <c r="B50" s="99" t="s">
        <v>283</v>
      </c>
      <c r="C50" s="100">
        <v>385000</v>
      </c>
      <c r="D50" s="95">
        <f>C50/C42</f>
        <v>1.2327598139768643E-2</v>
      </c>
    </row>
    <row r="51" spans="1:4" ht="15" customHeight="1" x14ac:dyDescent="0.25">
      <c r="A51" s="96" t="s">
        <v>284</v>
      </c>
      <c r="B51" s="97" t="s">
        <v>285</v>
      </c>
      <c r="C51" s="98">
        <v>385000</v>
      </c>
      <c r="D51" s="101">
        <f>C51/C50</f>
        <v>1</v>
      </c>
    </row>
    <row r="52" spans="1:4" x14ac:dyDescent="0.25">
      <c r="A52" s="110" t="s">
        <v>6</v>
      </c>
      <c r="B52" s="111" t="s">
        <v>205</v>
      </c>
      <c r="C52" s="112">
        <f>SUM(C53)</f>
        <v>15178536</v>
      </c>
      <c r="D52" s="113">
        <f>C52/C73</f>
        <v>3.3621594322319981E-2</v>
      </c>
    </row>
    <row r="53" spans="1:4" x14ac:dyDescent="0.25">
      <c r="A53" s="110" t="s">
        <v>207</v>
      </c>
      <c r="B53" s="111" t="s">
        <v>210</v>
      </c>
      <c r="C53" s="112">
        <v>15178536</v>
      </c>
      <c r="D53" s="113">
        <f>C53/C52</f>
        <v>1</v>
      </c>
    </row>
    <row r="54" spans="1:4" x14ac:dyDescent="0.25">
      <c r="A54" s="96" t="s">
        <v>208</v>
      </c>
      <c r="B54" s="97" t="s">
        <v>211</v>
      </c>
      <c r="C54" s="98">
        <v>15178536</v>
      </c>
      <c r="D54" s="101">
        <f>C54/C53</f>
        <v>1</v>
      </c>
    </row>
    <row r="55" spans="1:4" x14ac:dyDescent="0.25">
      <c r="A55" s="110" t="s">
        <v>7</v>
      </c>
      <c r="B55" s="111" t="s">
        <v>213</v>
      </c>
      <c r="C55" s="112">
        <f>SUM(C56,C58)</f>
        <v>13536178</v>
      </c>
      <c r="D55" s="113">
        <f>C55/C73</f>
        <v>2.9983648316986081E-2</v>
      </c>
    </row>
    <row r="56" spans="1:4" x14ac:dyDescent="0.25">
      <c r="A56" s="110" t="s">
        <v>220</v>
      </c>
      <c r="B56" s="111" t="s">
        <v>227</v>
      </c>
      <c r="C56" s="112">
        <v>4921323</v>
      </c>
      <c r="D56" s="113">
        <f>C56/C55</f>
        <v>0.36356813570270724</v>
      </c>
    </row>
    <row r="57" spans="1:4" x14ac:dyDescent="0.25">
      <c r="A57" s="96" t="s">
        <v>221</v>
      </c>
      <c r="B57" s="97" t="s">
        <v>227</v>
      </c>
      <c r="C57" s="98">
        <v>4921323</v>
      </c>
      <c r="D57" s="101">
        <f>C57/C56</f>
        <v>1</v>
      </c>
    </row>
    <row r="58" spans="1:4" x14ac:dyDescent="0.25">
      <c r="A58" s="110" t="s">
        <v>223</v>
      </c>
      <c r="B58" s="111" t="s">
        <v>182</v>
      </c>
      <c r="C58" s="112">
        <v>8614855</v>
      </c>
      <c r="D58" s="113">
        <f>C58/C55</f>
        <v>0.63643186429729282</v>
      </c>
    </row>
    <row r="59" spans="1:4" x14ac:dyDescent="0.25">
      <c r="A59" s="96" t="s">
        <v>224</v>
      </c>
      <c r="B59" s="97" t="s">
        <v>182</v>
      </c>
      <c r="C59" s="98">
        <v>8614855</v>
      </c>
      <c r="D59" s="101">
        <f>C59/C58</f>
        <v>1</v>
      </c>
    </row>
    <row r="60" spans="1:4" x14ac:dyDescent="0.25">
      <c r="A60" s="110" t="s">
        <v>8</v>
      </c>
      <c r="B60" s="111" t="s">
        <v>229</v>
      </c>
      <c r="C60" s="112">
        <f>SUM(C61)</f>
        <v>1552027</v>
      </c>
      <c r="D60" s="113">
        <f>C60/C73</f>
        <v>3.4378560732923986E-3</v>
      </c>
    </row>
    <row r="61" spans="1:4" x14ac:dyDescent="0.25">
      <c r="A61" s="110" t="s">
        <v>230</v>
      </c>
      <c r="B61" s="111" t="s">
        <v>234</v>
      </c>
      <c r="C61" s="112">
        <v>1552027</v>
      </c>
      <c r="D61" s="113">
        <f>C61/C60</f>
        <v>1</v>
      </c>
    </row>
    <row r="62" spans="1:4" x14ac:dyDescent="0.25">
      <c r="A62" s="96" t="s">
        <v>231</v>
      </c>
      <c r="B62" s="97" t="s">
        <v>235</v>
      </c>
      <c r="C62" s="98">
        <v>1552027</v>
      </c>
      <c r="D62" s="101">
        <f>C62/C61</f>
        <v>1</v>
      </c>
    </row>
    <row r="63" spans="1:4" x14ac:dyDescent="0.25">
      <c r="A63" s="110" t="s">
        <v>9</v>
      </c>
      <c r="B63" s="111" t="s">
        <v>238</v>
      </c>
      <c r="C63" s="112">
        <f>SUM(C64)</f>
        <v>10825842</v>
      </c>
      <c r="D63" s="113">
        <f>C63/C73</f>
        <v>2.3980051035326015E-2</v>
      </c>
    </row>
    <row r="64" spans="1:4" x14ac:dyDescent="0.25">
      <c r="A64" s="110" t="s">
        <v>239</v>
      </c>
      <c r="B64" s="111" t="s">
        <v>243</v>
      </c>
      <c r="C64" s="112">
        <v>10825842</v>
      </c>
      <c r="D64" s="113">
        <f>C64/C63</f>
        <v>1</v>
      </c>
    </row>
    <row r="65" spans="1:4" x14ac:dyDescent="0.25">
      <c r="A65" s="96" t="s">
        <v>240</v>
      </c>
      <c r="B65" s="97" t="s">
        <v>244</v>
      </c>
      <c r="C65" s="98">
        <v>10825842</v>
      </c>
      <c r="D65" s="101">
        <f>C65/C64</f>
        <v>1</v>
      </c>
    </row>
    <row r="66" spans="1:4" x14ac:dyDescent="0.25">
      <c r="A66" s="110" t="s">
        <v>246</v>
      </c>
      <c r="B66" s="111" t="s">
        <v>250</v>
      </c>
      <c r="C66" s="112">
        <f>SUM(C67)</f>
        <v>1901954</v>
      </c>
      <c r="D66" s="113">
        <f>C66/C73</f>
        <v>4.2129705926654435E-3</v>
      </c>
    </row>
    <row r="67" spans="1:4" x14ac:dyDescent="0.25">
      <c r="A67" s="110" t="s">
        <v>247</v>
      </c>
      <c r="B67" s="111" t="s">
        <v>251</v>
      </c>
      <c r="C67" s="112">
        <v>1901954</v>
      </c>
      <c r="D67" s="113">
        <f>C67/C66</f>
        <v>1</v>
      </c>
    </row>
    <row r="68" spans="1:4" x14ac:dyDescent="0.25">
      <c r="A68" s="96" t="s">
        <v>248</v>
      </c>
      <c r="B68" s="97" t="s">
        <v>252</v>
      </c>
      <c r="C68" s="98">
        <v>1901954</v>
      </c>
      <c r="D68" s="101">
        <f>C68/$C$67</f>
        <v>1</v>
      </c>
    </row>
    <row r="69" spans="1:4" x14ac:dyDescent="0.25">
      <c r="A69" s="96" t="s">
        <v>286</v>
      </c>
      <c r="B69" s="97" t="s">
        <v>254</v>
      </c>
      <c r="C69" s="98">
        <v>0</v>
      </c>
      <c r="D69" s="101">
        <f>C69/$C$67</f>
        <v>0</v>
      </c>
    </row>
    <row r="70" spans="1:4" x14ac:dyDescent="0.25">
      <c r="A70" s="110" t="s">
        <v>274</v>
      </c>
      <c r="B70" s="111" t="s">
        <v>263</v>
      </c>
      <c r="C70" s="112">
        <f>SUM(C71)</f>
        <v>1123739</v>
      </c>
      <c r="D70" s="113">
        <f>C70/C73</f>
        <v>2.4891660685964398E-3</v>
      </c>
    </row>
    <row r="71" spans="1:4" x14ac:dyDescent="0.25">
      <c r="A71" s="110" t="s">
        <v>256</v>
      </c>
      <c r="B71" s="111" t="s">
        <v>264</v>
      </c>
      <c r="C71" s="112">
        <v>1123739</v>
      </c>
      <c r="D71" s="113">
        <f>C71/C70</f>
        <v>1</v>
      </c>
    </row>
    <row r="72" spans="1:4" x14ac:dyDescent="0.25">
      <c r="A72" s="114" t="s">
        <v>257</v>
      </c>
      <c r="B72" s="115" t="s">
        <v>265</v>
      </c>
      <c r="C72" s="116">
        <v>1123739</v>
      </c>
      <c r="D72" s="117">
        <f>C72/C71</f>
        <v>1</v>
      </c>
    </row>
    <row r="73" spans="1:4" x14ac:dyDescent="0.25">
      <c r="A73" s="128" t="s">
        <v>275</v>
      </c>
      <c r="B73" s="129"/>
      <c r="C73" s="118">
        <f>SUM(C9+C15+C21,C30,C35,C39,C42,C52,C55,C60,C63,C66,C70)</f>
        <v>451452000</v>
      </c>
      <c r="D73" s="119">
        <f>SUM(D8+D42+D52+D55+D60+D63+D66+D70)</f>
        <v>1</v>
      </c>
    </row>
  </sheetData>
  <mergeCells count="5">
    <mergeCell ref="A1:D1"/>
    <mergeCell ref="A2:D2"/>
    <mergeCell ref="A4:B4"/>
    <mergeCell ref="A5:D5"/>
    <mergeCell ref="A73:B73"/>
  </mergeCells>
  <printOptions horizontalCentered="1"/>
  <pageMargins left="0.51181102362204722" right="0.51181102362204722" top="0.31496062992125984" bottom="0.25" header="0.19685039370078741" footer="0.15748031496062992"/>
  <pageSetup paperSize="9" orientation="portrait" r:id="rId1"/>
  <rowBreaks count="1" manualBreakCount="1">
    <brk id="41" max="16383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3997499-672f-45e7-8361-aedb1dd1b7d7" xsi:nil="true"/>
    <lcf76f155ced4ddcb4097134ff3c332f xmlns="4c155f00-6914-45bd-9f5f-7d362bdab0de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74FE9A9B097F0744A229129A4D239168" ma:contentTypeVersion="18" ma:contentTypeDescription="Crie um novo documento." ma:contentTypeScope="" ma:versionID="70150875ca6d94fca41b4c0592a1c5c9">
  <xsd:schema xmlns:xsd="http://www.w3.org/2001/XMLSchema" xmlns:xs="http://www.w3.org/2001/XMLSchema" xmlns:p="http://schemas.microsoft.com/office/2006/metadata/properties" xmlns:ns2="e3997499-672f-45e7-8361-aedb1dd1b7d7" xmlns:ns3="4c155f00-6914-45bd-9f5f-7d362bdab0de" targetNamespace="http://schemas.microsoft.com/office/2006/metadata/properties" ma:root="true" ma:fieldsID="50a6d956a72e6e0e3c26f05f90095fc5" ns2:_="" ns3:_="">
    <xsd:import namespace="e3997499-672f-45e7-8361-aedb1dd1b7d7"/>
    <xsd:import namespace="4c155f00-6914-45bd-9f5f-7d362bdab0de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ObjectDetectorVersions" minOccurs="0"/>
                <xsd:element ref="ns3:MediaServiceDateTaken" minOccurs="0"/>
                <xsd:element ref="ns3:MediaServiceGenerationTime" minOccurs="0"/>
                <xsd:element ref="ns3:MediaServiceEventHashCode" minOccurs="0"/>
                <xsd:element ref="ns3:MediaLengthInSeconds" minOccurs="0"/>
                <xsd:element ref="ns3:MediaServiceLocation" minOccurs="0"/>
                <xsd:element ref="ns2:TaxCatchAll" minOccurs="0"/>
                <xsd:element ref="ns3:lcf76f155ced4ddcb4097134ff3c332f" minOccurs="0"/>
                <xsd:element ref="ns3:MediaServiceOCR" minOccurs="0"/>
                <xsd:element ref="ns3:MediaServiceSearchProperties" minOccurs="0"/>
                <xsd:element ref="ns3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3997499-672f-45e7-8361-aedb1dd1b7d7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4dcb27a7-03ae-42e1-9fb3-8cc0473752fb}" ma:internalName="TaxCatchAll" ma:showField="CatchAllData" ma:web="e3997499-672f-45e7-8361-aedb1dd1b7d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c155f00-6914-45bd-9f5f-7d362bdab0d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2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DateTaken" ma:index="13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6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7" nillable="true" ma:displayName="Location" ma:description="" ma:indexed="true" ma:internalName="MediaServiceLocation" ma:readOnly="true">
      <xsd:simpleType>
        <xsd:restriction base="dms:Text"/>
      </xsd:simpleType>
    </xsd:element>
    <xsd:element name="lcf76f155ced4ddcb4097134ff3c332f" ma:index="20" nillable="true" ma:taxonomy="true" ma:internalName="lcf76f155ced4ddcb4097134ff3c332f" ma:taxonomyFieldName="MediaServiceImageTags" ma:displayName="Marcações de imagem" ma:readOnly="false" ma:fieldId="{5cf76f15-5ced-4ddc-b409-7134ff3c332f}" ma:taxonomyMulti="true" ma:sspId="9fcb59bc-e727-4ff2-bda8-98009a3faa89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3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0D9E07E4-0C1C-4644-808D-301C4A26BC97}">
  <ds:schemaRefs>
    <ds:schemaRef ds:uri="http://purl.org/dc/elements/1.1/"/>
    <ds:schemaRef ds:uri="4c155f00-6914-45bd-9f5f-7d362bdab0de"/>
    <ds:schemaRef ds:uri="http://schemas.openxmlformats.org/package/2006/metadata/core-properties"/>
    <ds:schemaRef ds:uri="e3997499-672f-45e7-8361-aedb1dd1b7d7"/>
    <ds:schemaRef ds:uri="http://schemas.microsoft.com/office/2006/documentManagement/types"/>
    <ds:schemaRef ds:uri="http://purl.org/dc/dcmitype/"/>
    <ds:schemaRef ds:uri="http://www.w3.org/XML/1998/namespace"/>
    <ds:schemaRef ds:uri="http://schemas.microsoft.com/office/infopath/2007/PartnerControls"/>
    <ds:schemaRef ds:uri="http://schemas.microsoft.com/office/2006/metadata/properties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998F6F05-E1B2-4185-9B01-C928E6EADFD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38BD938-AF61-41EA-BC45-507CDE57B44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2</vt:i4>
      </vt:variant>
      <vt:variant>
        <vt:lpstr>Intervalos Nomeados</vt:lpstr>
      </vt:variant>
      <vt:variant>
        <vt:i4>4</vt:i4>
      </vt:variant>
    </vt:vector>
  </HeadingPairs>
  <TitlesOfParts>
    <vt:vector size="6" baseType="lpstr">
      <vt:lpstr>Despesas</vt:lpstr>
      <vt:lpstr>Despesas </vt:lpstr>
      <vt:lpstr>Despesas!Area_de_impressao</vt:lpstr>
      <vt:lpstr>'Despesas '!Area_de_impressao</vt:lpstr>
      <vt:lpstr>Despesas!Titulos_de_impressao</vt:lpstr>
      <vt:lpstr>'Despesas '!Titulos_de_impressao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JULIANA PAÚRA TAVARES</dc:creator>
  <cp:lastModifiedBy>Anna Paula Gonçalves de Menezes - ADM/SOAF</cp:lastModifiedBy>
  <cp:lastPrinted>2025-01-24T19:46:32Z</cp:lastPrinted>
  <dcterms:created xsi:type="dcterms:W3CDTF">2017-05-25T17:18:17Z</dcterms:created>
  <dcterms:modified xsi:type="dcterms:W3CDTF">2026-01-26T17:34:13Z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0x01010074FE9A9B097F0744A229129A4D239168</vt:lpwstr>
  </property>
  <property fmtid="{D5CDD505-2E9C-101B-9397-08002B2CF9AE}" pid="3" name="MediaServiceImageTags">
    <vt:lpwstr/>
  </property>
</Properties>
</file>