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nacgo.sharepoint.com/sites/Arquivos/DPF/SOAF/SESC/Portal da Transparencia/2025/3º Trimestre/ORÇ Retificado/"/>
    </mc:Choice>
  </mc:AlternateContent>
  <xr:revisionPtr revIDLastSave="27" documentId="13_ncr:1_{98A267CF-2F2B-4D41-8B91-F64C83F8AA7C}" xr6:coauthVersionLast="47" xr6:coauthVersionMax="47" xr10:uidLastSave="{7D36E263-334F-4559-9238-C51BA7BAF2E7}"/>
  <bookViews>
    <workbookView xWindow="28680" yWindow="-12945" windowWidth="29040" windowHeight="15720" xr2:uid="{00000000-000D-0000-FFFF-FFFF00000000}"/>
  </bookViews>
  <sheets>
    <sheet name="Previsto - Retificado" sheetId="2" r:id="rId1"/>
  </sheets>
  <definedNames>
    <definedName name="_xlnm.Print_Area" localSheetId="0">'Previsto - Retificado'!$A$1:$G$292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92" i="2" l="1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7" i="2"/>
  <c r="G248" i="2"/>
  <c r="G249" i="2"/>
  <c r="G250" i="2"/>
  <c r="G252" i="2"/>
  <c r="G253" i="2"/>
  <c r="G254" i="2"/>
  <c r="G255" i="2"/>
  <c r="G256" i="2"/>
  <c r="G257" i="2"/>
  <c r="G258" i="2"/>
  <c r="G259" i="2"/>
  <c r="G260" i="2"/>
  <c r="G262" i="2"/>
  <c r="G263" i="2"/>
  <c r="G264" i="2"/>
  <c r="G265" i="2"/>
  <c r="G266" i="2"/>
  <c r="G268" i="2"/>
  <c r="G269" i="2"/>
  <c r="G270" i="2"/>
  <c r="G271" i="2"/>
  <c r="G272" i="2"/>
  <c r="G273" i="2"/>
  <c r="G274" i="2"/>
  <c r="G276" i="2"/>
  <c r="G277" i="2"/>
  <c r="G278" i="2"/>
  <c r="G279" i="2"/>
  <c r="G280" i="2"/>
  <c r="G281" i="2"/>
  <c r="G283" i="2"/>
  <c r="G284" i="2"/>
  <c r="G285" i="2"/>
  <c r="G286" i="2"/>
  <c r="G287" i="2"/>
  <c r="G288" i="2"/>
  <c r="G289" i="2"/>
  <c r="G290" i="2"/>
  <c r="G291" i="2"/>
  <c r="G7" i="2"/>
  <c r="F284" i="2" l="1"/>
  <c r="E284" i="2"/>
  <c r="F283" i="2"/>
  <c r="F291" i="2" s="1"/>
  <c r="E283" i="2"/>
  <c r="E291" i="2" s="1"/>
  <c r="F279" i="2"/>
  <c r="E279" i="2"/>
  <c r="F277" i="2"/>
  <c r="E277" i="2"/>
  <c r="F276" i="2"/>
  <c r="F281" i="2" s="1"/>
  <c r="E276" i="2"/>
  <c r="E281" i="2" s="1"/>
  <c r="F272" i="2"/>
  <c r="E272" i="2"/>
  <c r="F269" i="2"/>
  <c r="E269" i="2"/>
  <c r="F268" i="2"/>
  <c r="F274" i="2" s="1"/>
  <c r="E268" i="2"/>
  <c r="E274" i="2" s="1"/>
  <c r="F263" i="2"/>
  <c r="F262" i="2" s="1"/>
  <c r="F266" i="2" s="1"/>
  <c r="E263" i="2"/>
  <c r="E262" i="2"/>
  <c r="E266" i="2" s="1"/>
  <c r="F255" i="2"/>
  <c r="E255" i="2"/>
  <c r="F253" i="2"/>
  <c r="E253" i="2"/>
  <c r="E252" i="2" s="1"/>
  <c r="E260" i="2" s="1"/>
  <c r="F252" i="2"/>
  <c r="F260" i="2" s="1"/>
  <c r="F248" i="2"/>
  <c r="F247" i="2" s="1"/>
  <c r="F250" i="2" s="1"/>
  <c r="E248" i="2"/>
  <c r="E247" i="2"/>
  <c r="E250" i="2" s="1"/>
  <c r="F242" i="2"/>
  <c r="F238" i="2"/>
  <c r="F234" i="2" s="1"/>
  <c r="E238" i="2"/>
  <c r="F235" i="2"/>
  <c r="E235" i="2"/>
  <c r="E234" i="2"/>
  <c r="F227" i="2"/>
  <c r="F226" i="2" s="1"/>
  <c r="E227" i="2"/>
  <c r="E226" i="2" s="1"/>
  <c r="F222" i="2"/>
  <c r="E222" i="2"/>
  <c r="F221" i="2"/>
  <c r="E221" i="2"/>
  <c r="E245" i="2" s="1"/>
  <c r="F215" i="2"/>
  <c r="F209" i="2" s="1"/>
  <c r="E215" i="2"/>
  <c r="F213" i="2"/>
  <c r="E213" i="2"/>
  <c r="E209" i="2" s="1"/>
  <c r="F210" i="2"/>
  <c r="E210" i="2"/>
  <c r="F206" i="2"/>
  <c r="E206" i="2"/>
  <c r="F199" i="2"/>
  <c r="E199" i="2"/>
  <c r="F192" i="2"/>
  <c r="E192" i="2"/>
  <c r="F185" i="2"/>
  <c r="F178" i="2" s="1"/>
  <c r="E185" i="2"/>
  <c r="E178" i="2" s="1"/>
  <c r="F179" i="2"/>
  <c r="E179" i="2"/>
  <c r="F175" i="2"/>
  <c r="E175" i="2"/>
  <c r="F166" i="2"/>
  <c r="E166" i="2"/>
  <c r="F156" i="2"/>
  <c r="E156" i="2"/>
  <c r="F147" i="2"/>
  <c r="E147" i="2"/>
  <c r="F143" i="2"/>
  <c r="E143" i="2"/>
  <c r="F135" i="2"/>
  <c r="E135" i="2"/>
  <c r="F126" i="2"/>
  <c r="E126" i="2"/>
  <c r="F119" i="2"/>
  <c r="E119" i="2"/>
  <c r="F111" i="2"/>
  <c r="E111" i="2"/>
  <c r="F102" i="2"/>
  <c r="E102" i="2"/>
  <c r="F94" i="2"/>
  <c r="E94" i="2"/>
  <c r="F86" i="2"/>
  <c r="E86" i="2"/>
  <c r="F78" i="2"/>
  <c r="E78" i="2"/>
  <c r="F74" i="2"/>
  <c r="E74" i="2"/>
  <c r="F66" i="2"/>
  <c r="E66" i="2"/>
  <c r="F55" i="2"/>
  <c r="F30" i="2" s="1"/>
  <c r="E55" i="2"/>
  <c r="F43" i="2"/>
  <c r="E43" i="2"/>
  <c r="F31" i="2"/>
  <c r="E31" i="2"/>
  <c r="F27" i="2"/>
  <c r="E27" i="2"/>
  <c r="F21" i="2"/>
  <c r="E21" i="2"/>
  <c r="F16" i="2"/>
  <c r="E16" i="2"/>
  <c r="F14" i="2"/>
  <c r="E14" i="2"/>
  <c r="F11" i="2"/>
  <c r="E11" i="2"/>
  <c r="F8" i="2"/>
  <c r="E8" i="2"/>
  <c r="E146" i="2" l="1"/>
  <c r="E77" i="2"/>
  <c r="E30" i="2"/>
  <c r="E219" i="2" s="1"/>
  <c r="E292" i="2" s="1"/>
  <c r="E7" i="2"/>
  <c r="F245" i="2"/>
  <c r="F146" i="2"/>
  <c r="F77" i="2"/>
  <c r="F7" i="2"/>
  <c r="F219" i="2" l="1"/>
  <c r="F292" i="2" s="1"/>
</calcChain>
</file>

<file path=xl/sharedStrings.xml><?xml version="1.0" encoding="utf-8"?>
<sst xmlns="http://schemas.openxmlformats.org/spreadsheetml/2006/main" count="332" uniqueCount="290">
  <si>
    <t>Serviço Social do Comércio – Sesc</t>
  </si>
  <si>
    <t>%</t>
  </si>
  <si>
    <t>RETIFICATIVO DO ORÇAMENTO PROGRAMA</t>
  </si>
  <si>
    <t>Departamento Regional de Goiás</t>
  </si>
  <si>
    <t>R$</t>
  </si>
  <si>
    <t>Seção</t>
  </si>
  <si>
    <t>Programa</t>
  </si>
  <si>
    <t>Atividade</t>
  </si>
  <si>
    <t>Subatividade</t>
  </si>
  <si>
    <t>01 - Programas Sociais</t>
  </si>
  <si>
    <t>01.01 - Educação</t>
  </si>
  <si>
    <t>01.01.01 - Educação Infantil</t>
  </si>
  <si>
    <t>01.01.01.01 - Creche</t>
  </si>
  <si>
    <t>01.01.01.02 - Pré-escola</t>
  </si>
  <si>
    <t>01.01.02 - Ensino Fundamental</t>
  </si>
  <si>
    <t>01.01.02.01 - Anos iniciais</t>
  </si>
  <si>
    <t>01.01.02.02 - Anos finais</t>
  </si>
  <si>
    <t>01.01.03 - Ensino Médio</t>
  </si>
  <si>
    <t>01.01.03.01 - Séries/Etapas</t>
  </si>
  <si>
    <t>01.01.04 - Educação de Jovens e Adultos</t>
  </si>
  <si>
    <t>01.01.04.01 - Anos iniciais</t>
  </si>
  <si>
    <t>01.01.04.02 - Anos finais</t>
  </si>
  <si>
    <t>01.01.04.03 - Séries/Etapas</t>
  </si>
  <si>
    <t>01.01.04.04 - Alfabetização</t>
  </si>
  <si>
    <t>01.01.05 - Educação Ampliada</t>
  </si>
  <si>
    <t>01.01.05.01 - Ações formativas</t>
  </si>
  <si>
    <t>01.01.05.02 - Ações mediadas</t>
  </si>
  <si>
    <t>01.01.05.03 - Apresentações</t>
  </si>
  <si>
    <t>01.01.05.04 - Eventos</t>
  </si>
  <si>
    <t>01.01.05.05 - Exposição</t>
  </si>
  <si>
    <t>01.01.06 - Apoio à Programação Finalística - Educação</t>
  </si>
  <si>
    <t>01.01.06.01 - Apoio à programação finalística - Educação</t>
  </si>
  <si>
    <t>01.02 - Saúde</t>
  </si>
  <si>
    <t>01.02.07 - Alimentação e Nutrição</t>
  </si>
  <si>
    <t>01.02.07.01 - Análise de risco em saúde</t>
  </si>
  <si>
    <t>01.02.07.02 - Sessão diagnóstica/clínica</t>
  </si>
  <si>
    <t>01.02.07.03 - Consulta</t>
  </si>
  <si>
    <t>01.02.07.04 - Lanche</t>
  </si>
  <si>
    <t>01.02.07.05 - Produtos gastronômicos</t>
  </si>
  <si>
    <t>01.02.07.06 - Refeição</t>
  </si>
  <si>
    <t>01.02.07.07 - Ações formativas</t>
  </si>
  <si>
    <t>01.02.07.08 - Ações mediadas</t>
  </si>
  <si>
    <t>01.02.07.09 - Apresentações</t>
  </si>
  <si>
    <t>01.02.07.10 - Eventos</t>
  </si>
  <si>
    <t>01.02.07.11 - Exposição</t>
  </si>
  <si>
    <t>01.02.08 - Saúde Bucal</t>
  </si>
  <si>
    <t>01.02.08.01 - Análise de risco em saúde</t>
  </si>
  <si>
    <t>01.02.08.02 - Sessão diagnóstica/clínica</t>
  </si>
  <si>
    <t>01.02.08.03 - Consulta</t>
  </si>
  <si>
    <t>01.02.08.04 - Procedimentos clínicos</t>
  </si>
  <si>
    <t>01.02.08.05 - Procedimentos complementares</t>
  </si>
  <si>
    <t>01.02.08.06 - Procedimentos diagnósticos por imagem</t>
  </si>
  <si>
    <t>01.02.08.07 - Ações formativas</t>
  </si>
  <si>
    <t>01.02.08.08 - Ações mediadas</t>
  </si>
  <si>
    <t>01.02.08.09 - Apresentações</t>
  </si>
  <si>
    <t>01.02.08.10 - Eventos</t>
  </si>
  <si>
    <t>01.02.08.11 - Exposição</t>
  </si>
  <si>
    <t>01.02.09 - Atenção Ampliada em Saúde</t>
  </si>
  <si>
    <t>01.02.09.01 - Análise de risco em saúde</t>
  </si>
  <si>
    <t>01.02.09.02 - Consulta</t>
  </si>
  <si>
    <t>01.02.09.03 - Cuidados em saúde</t>
  </si>
  <si>
    <t>01.02.09.04 - Exames</t>
  </si>
  <si>
    <t>01.02.09.05 - Práticas coletivas</t>
  </si>
  <si>
    <t>01.02.09.06 - Ações formativas</t>
  </si>
  <si>
    <t>01.02.09.07 - Ações mediadas</t>
  </si>
  <si>
    <t>01.02.09.08 - Apresentações</t>
  </si>
  <si>
    <t>01.02.09.09 - Eventos</t>
  </si>
  <si>
    <t>01.02.09.10 - Exposição</t>
  </si>
  <si>
    <t>01.02.10 - Educação em Saúde</t>
  </si>
  <si>
    <t>01.02.10.01 - Análise de risco em saúde</t>
  </si>
  <si>
    <t>01.02.10.02 - Sessão de apoio diagnóstico</t>
  </si>
  <si>
    <t>01.02.10.03 - Ações formativas</t>
  </si>
  <si>
    <t>01.02.10.04 - Ações mediadas</t>
  </si>
  <si>
    <t>01.02.10.05 - Apresentações</t>
  </si>
  <si>
    <t>01.02.10.06 - Eventos</t>
  </si>
  <si>
    <t>01.02.10.07 - Exposição</t>
  </si>
  <si>
    <t>01.02.11 - Apoio à Programação Finalística - Saúde</t>
  </si>
  <si>
    <t>01.02.11.01 - Apoio à programação finalística - Saúde</t>
  </si>
  <si>
    <t>01.03 - Cultura</t>
  </si>
  <si>
    <t>01.03.12 - Artes Cênicas</t>
  </si>
  <si>
    <t>01.03.12.01 - Incentivo artístico e cultural</t>
  </si>
  <si>
    <t>01.03.12.02 - Intercâmbio</t>
  </si>
  <si>
    <t>01.03.12.03 - Ações formativas</t>
  </si>
  <si>
    <t>01.03.12.04 - Ações mediadas</t>
  </si>
  <si>
    <t>01.03.12.05 - Apresentações</t>
  </si>
  <si>
    <t>01.03.12.06 - Eventos</t>
  </si>
  <si>
    <t>01.03.12.07 - Exposição</t>
  </si>
  <si>
    <t>01.03.13 - Artes Visuais</t>
  </si>
  <si>
    <t>01.03.13.01 - Incentivo artístico e cultural</t>
  </si>
  <si>
    <t>01.03.13.02 - Intercâmbio</t>
  </si>
  <si>
    <t>01.03.13.03 - Ações formativas</t>
  </si>
  <si>
    <t>01.03.13.04 - Ações mediadas</t>
  </si>
  <si>
    <t>01.03.13.05 - Apresentações</t>
  </si>
  <si>
    <t>01.03.13.06 - Eventos</t>
  </si>
  <si>
    <t>01.03.13.07 - Exposição</t>
  </si>
  <si>
    <t>01.03.14 - Música</t>
  </si>
  <si>
    <t>01.03.14.01 - Incentivo artístico e cultural</t>
  </si>
  <si>
    <t>01.03.14.02 - Intercâmbio</t>
  </si>
  <si>
    <t>01.03.14.03 - Ações formativas</t>
  </si>
  <si>
    <t>01.03.14.04 - Ações mediadas</t>
  </si>
  <si>
    <t>01.03.14.05 - Apresentações</t>
  </si>
  <si>
    <t>01.03.14.06 - Eventos</t>
  </si>
  <si>
    <t>01.03.14.07 - Exposição</t>
  </si>
  <si>
    <t>01.03.15 - Audiovisual</t>
  </si>
  <si>
    <t>01.03.15.01 - Incentivo artístico e cultural</t>
  </si>
  <si>
    <t xml:space="preserve">01.03.15.02 - Intercâmbio </t>
  </si>
  <si>
    <t>01.03.15.03 - Exibição</t>
  </si>
  <si>
    <t>01.03.15.04 - Ações formativas</t>
  </si>
  <si>
    <t>01.03.15.05 - Ações mediadas</t>
  </si>
  <si>
    <t>01.03.15.06 - Apresentações</t>
  </si>
  <si>
    <t>01.03.15.07 - Eventos</t>
  </si>
  <si>
    <t>01.03.15.08 - Exposição</t>
  </si>
  <si>
    <t>01.03.16 - Literatura</t>
  </si>
  <si>
    <t>01.03.16.01 - Incentivo artístico e cultural</t>
  </si>
  <si>
    <t>01.03.16.02 - Intercâmbio</t>
  </si>
  <si>
    <t>01.03.16.03 - Ações formativas</t>
  </si>
  <si>
    <t>01.03.16.04 - Ações mediadas</t>
  </si>
  <si>
    <t>01.03.16.05 - Apresentações</t>
  </si>
  <si>
    <t>01.03.16.06 - Eventos</t>
  </si>
  <si>
    <t>01.03.16.07 - Exposição</t>
  </si>
  <si>
    <t>01.03.17 - Biblioteca</t>
  </si>
  <si>
    <t>01.03.17.01 - Acesso a recursos informacionais </t>
  </si>
  <si>
    <t>01.03.17.02 - Ações formativas</t>
  </si>
  <si>
    <t>01.03.17.03 - Ações mediadas</t>
  </si>
  <si>
    <t>01.03.17.04 - Apresentações</t>
  </si>
  <si>
    <t>01.03.17.05 - Eventos</t>
  </si>
  <si>
    <t>01.03.17.06 - Exposição</t>
  </si>
  <si>
    <t>01.03.18 - Memória Social e Patrimônio Cultural</t>
  </si>
  <si>
    <t>01.03.18.01 - Incentivo artístico e cultural</t>
  </si>
  <si>
    <t>01.03.18.02 - Intercâmbio</t>
  </si>
  <si>
    <t>01.03.18.03 - Educação patrimonial</t>
  </si>
  <si>
    <t>01.03.18.04 - Ações formativas</t>
  </si>
  <si>
    <t>01.03.18.05 - Ações mediadas</t>
  </si>
  <si>
    <t>01.03.18.06 - Apresentações</t>
  </si>
  <si>
    <t>01.03.18.07 - Eventos</t>
  </si>
  <si>
    <t>01.03.18.08 - Exposição</t>
  </si>
  <si>
    <t>01.03.19 - Arte Educação</t>
  </si>
  <si>
    <t>01.03.19.01 - Incentivo artístico e cultural</t>
  </si>
  <si>
    <t>01.03.19.02 - Intercâmbio</t>
  </si>
  <si>
    <t>01.03.19.03 - Ações formativas</t>
  </si>
  <si>
    <t>01.03.19.04 - Ações mediadas</t>
  </si>
  <si>
    <t>01.03.19.05 - Apresentações</t>
  </si>
  <si>
    <t>01.03.19.06 - Eventos</t>
  </si>
  <si>
    <t>01.03.19.07 - Exposição</t>
  </si>
  <si>
    <t>01.03.20 - Apoio à Programação Finalística - Cultura</t>
  </si>
  <si>
    <t>01.03.20.01 - Apoio à programação finalística - Cultura</t>
  </si>
  <si>
    <t>01.04 - Lazer</t>
  </si>
  <si>
    <t>01.04.21 - Desenvolvimento Físico-Esportivo</t>
  </si>
  <si>
    <t>01.04.21.01 - Exercício físicos sistematicos</t>
  </si>
  <si>
    <t>01.04.21.02 - Formação esportiva</t>
  </si>
  <si>
    <t xml:space="preserve">01.04.21.03 - Competições físico-esportivas </t>
  </si>
  <si>
    <t>01.04.21.04 - Ações formativas</t>
  </si>
  <si>
    <t>01.04.21.05 - Ações mediadas</t>
  </si>
  <si>
    <t>01.04.21.06 - Apresentações</t>
  </si>
  <si>
    <t>01.04.21.07 - Eventos</t>
  </si>
  <si>
    <t>01.04.21.08 - Exposição</t>
  </si>
  <si>
    <t>01.04.22 - Recreação</t>
  </si>
  <si>
    <t>01.04.22.01 - Colônias recreativas</t>
  </si>
  <si>
    <t>01.04.22.02 - Parque aquático</t>
  </si>
  <si>
    <t>01.04.22.03 - Festa e festividades</t>
  </si>
  <si>
    <t>01.04.22.04 - Multipráticas recreativas</t>
  </si>
  <si>
    <t>01.04.22.05 - Ações formativas</t>
  </si>
  <si>
    <t>01.04.22.06 - Ações mediadas</t>
  </si>
  <si>
    <t>01.04.22.07 - Apresentações</t>
  </si>
  <si>
    <t>01.04.22.08 - Eventos</t>
  </si>
  <si>
    <t>01.04.22.09 - Exposição</t>
  </si>
  <si>
    <t>01.04.23 - Turismo Social</t>
  </si>
  <si>
    <t>01.04.23.01 - Hospedagem</t>
  </si>
  <si>
    <t>01.04.23.02 - Passeios</t>
  </si>
  <si>
    <t>01.04.23.03 - Viagens</t>
  </si>
  <si>
    <t>01.04.23.04 - Ações formativas</t>
  </si>
  <si>
    <t>01.04.23.05 - Ações mediadas</t>
  </si>
  <si>
    <t>01.04.23.06 - Apresentações</t>
  </si>
  <si>
    <t>01.04.23.07 - Eventos</t>
  </si>
  <si>
    <t>01.04.23.08 - Exposição</t>
  </si>
  <si>
    <t>01.04.24 - Apoio à Programação Finalística - Lazer</t>
  </si>
  <si>
    <t>01.04.24.01 - Apoio à programação finalística - Lazer</t>
  </si>
  <si>
    <t>01.05 - Assistência</t>
  </si>
  <si>
    <t>01.05.25 - Desenvolvimento Comunitário</t>
  </si>
  <si>
    <t>01.05.25.01 - Ações formativas</t>
  </si>
  <si>
    <t>01.05.25.02 - Ações mediadas</t>
  </si>
  <si>
    <t>01.05.25.03 - Apresentações</t>
  </si>
  <si>
    <t>01.05.25.04 - Eventos</t>
  </si>
  <si>
    <t>01.05.25.05 - Exposição</t>
  </si>
  <si>
    <t>01.05.26 - Valorização Social</t>
  </si>
  <si>
    <t>01.05.26.01 - Distribuição de doações</t>
  </si>
  <si>
    <t>01.05.26.02 - Ações formativas</t>
  </si>
  <si>
    <t>01.05.26.03 - Ações mediadas</t>
  </si>
  <si>
    <t>01.05.26.04 - Apresentações</t>
  </si>
  <si>
    <t>01.05.26.05 - Eventos</t>
  </si>
  <si>
    <t>01.05.26.06 - Exposição</t>
  </si>
  <si>
    <t>01.05.27 - Segurança Alimentar e Apoio Social</t>
  </si>
  <si>
    <t>01.05.27.01 - Distribuição de doações</t>
  </si>
  <si>
    <t>01.05.27.02 - Ações formativas</t>
  </si>
  <si>
    <t>01.05.27.03 - Ações mediadas</t>
  </si>
  <si>
    <t>01.05.27.04 - Apresentações</t>
  </si>
  <si>
    <t>01.05.27.05 - Eventos</t>
  </si>
  <si>
    <t>01.05.27.06 - Exposição</t>
  </si>
  <si>
    <t>01.05.28 - Trabalho Social com Grupos</t>
  </si>
  <si>
    <t>01.05.28.01 - Consulta social</t>
  </si>
  <si>
    <t>01.05.28.02 - Ações formativas</t>
  </si>
  <si>
    <t>01.05.28.03 - Ações mediadas</t>
  </si>
  <si>
    <t>01.05.28.04 - Apresentações</t>
  </si>
  <si>
    <t>01.05.28.05 - Eventos</t>
  </si>
  <si>
    <t>01.05.28.06 - Exposição</t>
  </si>
  <si>
    <t>01.05.29 - Apoio à Programação Finalística - Assistência</t>
  </si>
  <si>
    <t>01.05.29.01 - Apoio à programação finalística - Assistência</t>
  </si>
  <si>
    <t>01.06 - Ações Transversais aos Programas Sociais</t>
  </si>
  <si>
    <t>01.06.30 - Apoio à Programas Sociais</t>
  </si>
  <si>
    <t>01.06.30.01 - Gestão de programas sociais</t>
  </si>
  <si>
    <t>01.06.30.02 - Gestão e manutenção de Unidades Operacionais</t>
  </si>
  <si>
    <t>01.06.31 - Relacionamento com Clientes</t>
  </si>
  <si>
    <t>01.06.31.01 - Credenciamento e acesso ao Sesc</t>
  </si>
  <si>
    <t>01.06.32 - Conteúdo em Mídias</t>
  </si>
  <si>
    <t>01.06.32.01 - Rádio e TV</t>
  </si>
  <si>
    <t>01.06.32.02 - Conteúdo multimídia</t>
  </si>
  <si>
    <t>01.06.32.03 - Sites de Conteúdo</t>
  </si>
  <si>
    <t>Total da Seção Programas Sociais</t>
  </si>
  <si>
    <t xml:space="preserve">02 - Administração Geral </t>
  </si>
  <si>
    <t>02.07 - Gestão Administrativa</t>
  </si>
  <si>
    <t>02.07.33 - Gestão Administrativa</t>
  </si>
  <si>
    <t>02.07.33.01 - Presidência e Conselho Deliberativo</t>
  </si>
  <si>
    <t>02.07.33.02 - Direção-Geral ou Regional</t>
  </si>
  <si>
    <t>02.08 - Atividades Administrativas</t>
  </si>
  <si>
    <t>02.08.34 - Atividades Administrativas</t>
  </si>
  <si>
    <t>02.08.34.01 - Atividades e serviços administrativos</t>
  </si>
  <si>
    <t>02.08.34.02 - Serviços jurídicos</t>
  </si>
  <si>
    <t>02.08.34.03 - Gestão de Recursos Humanos</t>
  </si>
  <si>
    <t>02.08.34.04 - Gestão de compras, contratos, logística e patrimônio</t>
  </si>
  <si>
    <t>02.08.34.05 - Tributos administrativos</t>
  </si>
  <si>
    <t>02.09 - Gestão de Imóveis e Transportes</t>
  </si>
  <si>
    <t>02.09.35 - Manutenção e Conservação de Imóveis</t>
  </si>
  <si>
    <t>02.09.35.01 - Manutenção e conservação em imóveis próprios</t>
  </si>
  <si>
    <t>02.09.35.02 - Manutenção e conservação em imóveis de terceiros</t>
  </si>
  <si>
    <t>02.09.36 - Aquisição e Manutenção de Veículos</t>
  </si>
  <si>
    <t>02.09.36.01 - Aquisição e manutenção de veículos próprios</t>
  </si>
  <si>
    <t>02.09.36.02 - Locação e manutenção de veículos de terceiros</t>
  </si>
  <si>
    <t>02.10 - Modernização e Melhoria da Sede Administrativa</t>
  </si>
  <si>
    <t>02.10.37 - Modernização e Melhoria da Sede Administrativa</t>
  </si>
  <si>
    <t>02.10.37.01 - Aquisição e obras em imóveis para a sede administrativa - Área meio</t>
  </si>
  <si>
    <t>Total da Seção Administração Geral</t>
  </si>
  <si>
    <t>03 - Tecnologia da Informação</t>
  </si>
  <si>
    <t>03.11 - Serviços de Tecnologia da Informação e Comunicação</t>
  </si>
  <si>
    <t>03.11.38 - TI - Gerenciamento e Equipe Técnica</t>
  </si>
  <si>
    <t>03.11.38.01 - TI - Gerenciamento e equipe técnica - Área meio</t>
  </si>
  <si>
    <t>Total da Seção Tecnlogia da Informação</t>
  </si>
  <si>
    <t xml:space="preserve">04 - Planejamento e Administração Financeira </t>
  </si>
  <si>
    <t>04.12 - Planejamento, Controle Contábil, Financeiro e Orçamentário</t>
  </si>
  <si>
    <t>04.12.39 - Planejamento, Controle Contábil, Financeiro e Orçamentário</t>
  </si>
  <si>
    <t>04.12.39.01 - Planejamento, controle contábil, financeiro e orçamentário</t>
  </si>
  <si>
    <t>04.13.40 - Despesas e Repasses Regulamentares</t>
  </si>
  <si>
    <t>04.13.40.01 - Contribuição à CNC e Federações do Comércio</t>
  </si>
  <si>
    <t>04.13.40.02 - Comissão ao órgão arrecadador</t>
  </si>
  <si>
    <t>04.13.40.03 - Transferências regulamentares aos Departamentos Regionais</t>
  </si>
  <si>
    <t>04.13.40.04 - Conselho Fiscal</t>
  </si>
  <si>
    <t>Total da Seção Planejamento e Administração Financeira</t>
  </si>
  <si>
    <t xml:space="preserve">05 - Formação de Recursos Humanos </t>
  </si>
  <si>
    <t>05.14 - Capacitação e Desenvolvimento de Recursos Humanos</t>
  </si>
  <si>
    <t>05.14.41 - Capacitação e Desenvolvimento de Empregados</t>
  </si>
  <si>
    <t>05.14.41.01 - Capacitação e desenvolvimento de empregados - Área meio</t>
  </si>
  <si>
    <t>05.14.41.02 - Capacitação e desenvolvimento de empregados - Área fim</t>
  </si>
  <si>
    <t>Total da Seção Formação de Recursos Humanos</t>
  </si>
  <si>
    <t xml:space="preserve">06 - Comunicação Social </t>
  </si>
  <si>
    <t>06.15 - Comunicação Social e Afirmação Institucional</t>
  </si>
  <si>
    <t>06.15.42 - Comunicação Institucional, Divulgação e Marketing</t>
  </si>
  <si>
    <t>06.15.42.01 - Comunicação institucional, divulgação e marketing</t>
  </si>
  <si>
    <t>06.15.42.02 - Divulgação da programação do Sesc</t>
  </si>
  <si>
    <t>06.15.43 - Relacionamento Institucional</t>
  </si>
  <si>
    <t>06.15.43.01 - Relacionamento com públicos de interesse</t>
  </si>
  <si>
    <t>Total da Seção Comunicação Social</t>
  </si>
  <si>
    <t>07 - Controle Interno</t>
  </si>
  <si>
    <t>07.16 - Controladoria e Ouvidoria</t>
  </si>
  <si>
    <t>07.16.44 - Controle Interno</t>
  </si>
  <si>
    <t>07.16.44.01 - Controle interno, gestão de riscos e compliance</t>
  </si>
  <si>
    <t>07.16.45 - Ouvidoria</t>
  </si>
  <si>
    <t>07.16.45.01 - Ouvidoria</t>
  </si>
  <si>
    <t>Total da Seção Controle Interno</t>
  </si>
  <si>
    <t>08 - Responsabilidade Socioambiental</t>
  </si>
  <si>
    <t>08.17 - Responsabilidade Socioambiental</t>
  </si>
  <si>
    <t>08.17.46 - Ações de Sustentabilidade e Conservação Ambiental</t>
  </si>
  <si>
    <t>08.17.46.01 - Gestão em sustentabilidade</t>
  </si>
  <si>
    <t>08.17.46.02 - Energias limpas - Área meio</t>
  </si>
  <si>
    <t>08.17.46.03 - Energias limpas - Área fim</t>
  </si>
  <si>
    <t>08.17.46.04 - Gestão dos resíduos sólidos - Área meio</t>
  </si>
  <si>
    <t>08.17.46.05 - Gestão dos resíduos sólidos - Área fim</t>
  </si>
  <si>
    <t>08.17.46.06 - Conservação de áreas naturais protegidas</t>
  </si>
  <si>
    <t>Total da Seção Responsabilidade Socioambiental</t>
  </si>
  <si>
    <t>Total Geral</t>
  </si>
  <si>
    <t>Valor Retificado</t>
  </si>
  <si>
    <t>Valor Previsto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</si>
</sst>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b/>
      <sz val="9"/>
      <color theme="0"/>
      <name val="Tahoma"/>
      <family val="2"/>
    </font>
    <font>
      <b/>
      <sz val="9"/>
      <color rgb="FF231F20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BB57D"/>
        <bgColor indexed="64"/>
      </patternFill>
    </fill>
    <fill>
      <patternFill patternType="solid">
        <fgColor rgb="FFCBB57D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2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2" tint="-0.249977111117893"/>
      </bottom>
      <diagonal/>
    </border>
    <border>
      <left/>
      <right/>
      <top style="thin">
        <color theme="2" tint="-0.249977111117893"/>
      </top>
      <bottom/>
      <diagonal/>
    </border>
    <border>
      <left style="thin">
        <color theme="0"/>
      </left>
      <right style="thin">
        <color theme="0"/>
      </right>
      <top style="thin">
        <color theme="2" tint="-0.249977111117893"/>
      </top>
      <bottom style="thin">
        <color theme="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43" fontId="5" fillId="2" borderId="0" xfId="1" applyFont="1" applyFill="1" applyAlignment="1">
      <alignment vertical="center"/>
    </xf>
    <xf numFmtId="0" fontId="5" fillId="2" borderId="0" xfId="0" applyFont="1" applyFill="1" applyAlignment="1">
      <alignment vertical="center"/>
    </xf>
    <xf numFmtId="43" fontId="2" fillId="2" borderId="0" xfId="1" applyFont="1" applyFill="1" applyAlignment="1">
      <alignment horizontal="right" vertical="center"/>
    </xf>
    <xf numFmtId="0" fontId="7" fillId="3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vertical="center"/>
    </xf>
    <xf numFmtId="0" fontId="9" fillId="6" borderId="0" xfId="0" applyFont="1" applyFill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43" fontId="9" fillId="0" borderId="4" xfId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43" fontId="9" fillId="0" borderId="5" xfId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43" fontId="10" fillId="0" borderId="6" xfId="1" applyFont="1" applyFill="1" applyBorder="1" applyAlignment="1">
      <alignment horizontal="center" vertical="center"/>
    </xf>
    <xf numFmtId="43" fontId="10" fillId="0" borderId="4" xfId="1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left" vertical="center" wrapText="1"/>
    </xf>
    <xf numFmtId="43" fontId="10" fillId="0" borderId="5" xfId="1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/>
    </xf>
    <xf numFmtId="43" fontId="9" fillId="0" borderId="9" xfId="1" applyFont="1" applyFill="1" applyBorder="1" applyAlignment="1">
      <alignment horizontal="center" vertical="center"/>
    </xf>
    <xf numFmtId="43" fontId="2" fillId="7" borderId="7" xfId="1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43" fontId="3" fillId="2" borderId="0" xfId="1" applyFont="1" applyFill="1" applyBorder="1" applyAlignment="1">
      <alignment vertical="center"/>
    </xf>
    <xf numFmtId="43" fontId="9" fillId="0" borderId="0" xfId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43" fontId="3" fillId="2" borderId="0" xfId="1" applyFont="1" applyFill="1" applyAlignment="1">
      <alignment vertical="center"/>
    </xf>
    <xf numFmtId="10" fontId="3" fillId="2" borderId="0" xfId="2" applyNumberFormat="1" applyFont="1" applyFill="1" applyAlignment="1">
      <alignment vertical="center"/>
    </xf>
    <xf numFmtId="10" fontId="4" fillId="2" borderId="0" xfId="2" applyNumberFormat="1" applyFont="1" applyFill="1" applyAlignment="1">
      <alignment vertical="center"/>
    </xf>
    <xf numFmtId="10" fontId="4" fillId="7" borderId="0" xfId="2" applyNumberFormat="1" applyFont="1" applyFill="1" applyAlignment="1">
      <alignment vertical="center"/>
    </xf>
    <xf numFmtId="0" fontId="2" fillId="7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C6CEF-BB5A-417D-B0A6-5A8ED59013E1}">
  <dimension ref="A1:I292"/>
  <sheetViews>
    <sheetView tabSelected="1" zoomScaleNormal="100" workbookViewId="0">
      <selection activeCell="H5" sqref="H5"/>
    </sheetView>
  </sheetViews>
  <sheetFormatPr defaultColWidth="9.140625" defaultRowHeight="12.75" x14ac:dyDescent="0.25"/>
  <cols>
    <col min="1" max="1" width="23" style="1" customWidth="1"/>
    <col min="2" max="2" width="21.28515625" style="25" customWidth="1"/>
    <col min="3" max="3" width="51" style="2" customWidth="1"/>
    <col min="4" max="4" width="72.42578125" style="1" customWidth="1"/>
    <col min="5" max="5" width="22.7109375" style="30" customWidth="1"/>
    <col min="6" max="6" width="20.28515625" style="30" customWidth="1"/>
    <col min="7" max="16384" width="9.140625" style="1"/>
  </cols>
  <sheetData>
    <row r="1" spans="1:7" ht="14.25" x14ac:dyDescent="0.25">
      <c r="A1" s="35" t="s">
        <v>2</v>
      </c>
      <c r="B1" s="35"/>
      <c r="C1" s="35"/>
      <c r="D1" s="35"/>
      <c r="E1" s="35"/>
      <c r="F1" s="35"/>
    </row>
    <row r="2" spans="1:7" ht="14.25" x14ac:dyDescent="0.25">
      <c r="A2" s="35">
        <v>2025</v>
      </c>
      <c r="B2" s="35"/>
      <c r="C2" s="35"/>
      <c r="D2" s="35"/>
      <c r="E2" s="35"/>
      <c r="F2" s="35"/>
      <c r="G2" s="2"/>
    </row>
    <row r="3" spans="1:7" ht="15" thickBot="1" x14ac:dyDescent="0.3">
      <c r="A3" s="3" t="s">
        <v>0</v>
      </c>
      <c r="B3" s="4"/>
      <c r="C3" s="3"/>
      <c r="D3" s="3"/>
      <c r="E3" s="5"/>
      <c r="F3" s="5"/>
    </row>
    <row r="4" spans="1:7" ht="15" thickBot="1" x14ac:dyDescent="0.3">
      <c r="A4" s="36" t="s">
        <v>3</v>
      </c>
      <c r="B4" s="37"/>
      <c r="C4" s="37"/>
      <c r="D4" s="38"/>
      <c r="E4" s="5"/>
      <c r="F4" s="5"/>
    </row>
    <row r="5" spans="1:7" ht="14.25" x14ac:dyDescent="0.25">
      <c r="A5" s="6"/>
      <c r="B5" s="4"/>
      <c r="C5" s="3"/>
      <c r="D5" s="6"/>
      <c r="E5" s="5"/>
      <c r="F5" s="7" t="s">
        <v>4</v>
      </c>
    </row>
    <row r="6" spans="1:7" ht="34.9" customHeight="1" x14ac:dyDescent="0.25">
      <c r="A6" s="8" t="s">
        <v>5</v>
      </c>
      <c r="B6" s="9" t="s">
        <v>6</v>
      </c>
      <c r="C6" s="9" t="s">
        <v>7</v>
      </c>
      <c r="D6" s="9" t="s">
        <v>8</v>
      </c>
      <c r="E6" s="9" t="s">
        <v>289</v>
      </c>
      <c r="F6" s="9" t="s">
        <v>288</v>
      </c>
      <c r="G6" s="9" t="s">
        <v>1</v>
      </c>
    </row>
    <row r="7" spans="1:7" ht="33.950000000000003" customHeight="1" x14ac:dyDescent="0.25">
      <c r="A7" s="10" t="s">
        <v>9</v>
      </c>
      <c r="B7" s="11" t="s">
        <v>10</v>
      </c>
      <c r="C7" s="12"/>
      <c r="D7" s="12"/>
      <c r="E7" s="13">
        <f>E8+E11+E14+E16+E21+E27</f>
        <v>29262708</v>
      </c>
      <c r="F7" s="13">
        <f>F8+F11+F14+F16+F21+F27</f>
        <v>32085486</v>
      </c>
      <c r="G7" s="32">
        <f>F7/$F$292</f>
        <v>8.5808424261874197E-2</v>
      </c>
    </row>
    <row r="8" spans="1:7" x14ac:dyDescent="0.25">
      <c r="A8" s="10"/>
      <c r="B8" s="11"/>
      <c r="C8" s="14" t="s">
        <v>11</v>
      </c>
      <c r="D8" s="14"/>
      <c r="E8" s="15">
        <f>E9+E10</f>
        <v>9282553</v>
      </c>
      <c r="F8" s="15">
        <f>F9+F10</f>
        <v>8177302</v>
      </c>
      <c r="G8" s="32">
        <f t="shared" ref="G8:G71" si="0">F8/$F$292</f>
        <v>2.1869121737270004E-2</v>
      </c>
    </row>
    <row r="9" spans="1:7" x14ac:dyDescent="0.25">
      <c r="A9" s="10"/>
      <c r="B9" s="11"/>
      <c r="C9" s="16"/>
      <c r="D9" s="16" t="s">
        <v>12</v>
      </c>
      <c r="E9" s="17">
        <v>2723762</v>
      </c>
      <c r="F9" s="17">
        <v>2584847</v>
      </c>
      <c r="G9" s="31">
        <f t="shared" si="0"/>
        <v>6.9128342961061193E-3</v>
      </c>
    </row>
    <row r="10" spans="1:7" x14ac:dyDescent="0.25">
      <c r="A10" s="10"/>
      <c r="B10" s="11"/>
      <c r="C10" s="12"/>
      <c r="D10" s="12" t="s">
        <v>13</v>
      </c>
      <c r="E10" s="18">
        <v>6558791</v>
      </c>
      <c r="F10" s="18">
        <v>5592455</v>
      </c>
      <c r="G10" s="31">
        <f t="shared" si="0"/>
        <v>1.4956287441163885E-2</v>
      </c>
    </row>
    <row r="11" spans="1:7" x14ac:dyDescent="0.25">
      <c r="A11" s="10"/>
      <c r="B11" s="11"/>
      <c r="C11" s="14" t="s">
        <v>14</v>
      </c>
      <c r="D11" s="14"/>
      <c r="E11" s="15">
        <f>E12+E13</f>
        <v>11872327</v>
      </c>
      <c r="F11" s="15">
        <f>F12+F13</f>
        <v>14457753</v>
      </c>
      <c r="G11" s="32">
        <f t="shared" si="0"/>
        <v>3.8665364249037229E-2</v>
      </c>
    </row>
    <row r="12" spans="1:7" x14ac:dyDescent="0.25">
      <c r="A12" s="10"/>
      <c r="B12" s="11"/>
      <c r="C12" s="16"/>
      <c r="D12" s="16" t="s">
        <v>15</v>
      </c>
      <c r="E12" s="17">
        <v>7264050</v>
      </c>
      <c r="F12" s="17">
        <v>8679628</v>
      </c>
      <c r="G12" s="31">
        <f t="shared" si="0"/>
        <v>2.321252674368849E-2</v>
      </c>
    </row>
    <row r="13" spans="1:7" x14ac:dyDescent="0.25">
      <c r="A13" s="10"/>
      <c r="B13" s="11"/>
      <c r="C13" s="12"/>
      <c r="D13" s="12" t="s">
        <v>16</v>
      </c>
      <c r="E13" s="18">
        <v>4608277</v>
      </c>
      <c r="F13" s="18">
        <v>5778125</v>
      </c>
      <c r="G13" s="31">
        <f t="shared" si="0"/>
        <v>1.5452837505348737E-2</v>
      </c>
    </row>
    <row r="14" spans="1:7" x14ac:dyDescent="0.25">
      <c r="A14" s="10"/>
      <c r="B14" s="11"/>
      <c r="C14" s="14" t="s">
        <v>17</v>
      </c>
      <c r="D14" s="14"/>
      <c r="E14" s="15">
        <f>E15</f>
        <v>6161390</v>
      </c>
      <c r="F14" s="15">
        <f>F15</f>
        <v>7663494</v>
      </c>
      <c r="G14" s="32">
        <f t="shared" si="0"/>
        <v>2.0495009627727857E-2</v>
      </c>
    </row>
    <row r="15" spans="1:7" x14ac:dyDescent="0.25">
      <c r="A15" s="10"/>
      <c r="B15" s="11"/>
      <c r="C15" s="12"/>
      <c r="D15" s="12" t="s">
        <v>18</v>
      </c>
      <c r="E15" s="18">
        <v>6161390</v>
      </c>
      <c r="F15" s="18">
        <v>7663494</v>
      </c>
      <c r="G15" s="31">
        <f t="shared" si="0"/>
        <v>2.0495009627727857E-2</v>
      </c>
    </row>
    <row r="16" spans="1:7" x14ac:dyDescent="0.25">
      <c r="A16" s="10"/>
      <c r="B16" s="11"/>
      <c r="C16" s="14" t="s">
        <v>19</v>
      </c>
      <c r="D16" s="14"/>
      <c r="E16" s="15">
        <f>SUM(E17:E20)</f>
        <v>0</v>
      </c>
      <c r="F16" s="15">
        <f>SUM(F17:F20)</f>
        <v>0</v>
      </c>
      <c r="G16" s="31">
        <f t="shared" si="0"/>
        <v>0</v>
      </c>
    </row>
    <row r="17" spans="1:7" ht="12.75" customHeight="1" x14ac:dyDescent="0.25">
      <c r="A17" s="10"/>
      <c r="B17" s="11"/>
      <c r="C17" s="12"/>
      <c r="D17" s="12" t="s">
        <v>20</v>
      </c>
      <c r="E17" s="18"/>
      <c r="F17" s="18"/>
      <c r="G17" s="31">
        <f t="shared" si="0"/>
        <v>0</v>
      </c>
    </row>
    <row r="18" spans="1:7" ht="12.75" customHeight="1" x14ac:dyDescent="0.25">
      <c r="A18" s="10"/>
      <c r="B18" s="11"/>
      <c r="C18" s="12"/>
      <c r="D18" s="12" t="s">
        <v>21</v>
      </c>
      <c r="E18" s="18"/>
      <c r="F18" s="18"/>
      <c r="G18" s="31">
        <f t="shared" si="0"/>
        <v>0</v>
      </c>
    </row>
    <row r="19" spans="1:7" x14ac:dyDescent="0.25">
      <c r="A19" s="10"/>
      <c r="B19" s="11"/>
      <c r="C19" s="12"/>
      <c r="D19" s="12" t="s">
        <v>22</v>
      </c>
      <c r="E19" s="18"/>
      <c r="F19" s="18"/>
      <c r="G19" s="31">
        <f t="shared" si="0"/>
        <v>0</v>
      </c>
    </row>
    <row r="20" spans="1:7" ht="12.75" customHeight="1" x14ac:dyDescent="0.25">
      <c r="A20" s="10"/>
      <c r="B20" s="11"/>
      <c r="C20" s="12"/>
      <c r="D20" s="12" t="s">
        <v>23</v>
      </c>
      <c r="E20" s="18"/>
      <c r="F20" s="18"/>
      <c r="G20" s="31">
        <f t="shared" si="0"/>
        <v>0</v>
      </c>
    </row>
    <row r="21" spans="1:7" x14ac:dyDescent="0.25">
      <c r="A21" s="10"/>
      <c r="B21" s="11"/>
      <c r="C21" s="14" t="s">
        <v>24</v>
      </c>
      <c r="D21" s="14"/>
      <c r="E21" s="15">
        <f>SUM(E22:E26)</f>
        <v>463338</v>
      </c>
      <c r="F21" s="15">
        <f>SUM(F22:F26)</f>
        <v>334144</v>
      </c>
      <c r="G21" s="32">
        <f t="shared" si="0"/>
        <v>8.9362430466409927E-4</v>
      </c>
    </row>
    <row r="22" spans="1:7" x14ac:dyDescent="0.25">
      <c r="A22" s="10"/>
      <c r="B22" s="11"/>
      <c r="C22" s="12"/>
      <c r="D22" s="12" t="s">
        <v>25</v>
      </c>
      <c r="E22" s="18">
        <v>463338</v>
      </c>
      <c r="F22" s="18">
        <v>334144</v>
      </c>
      <c r="G22" s="31">
        <f t="shared" si="0"/>
        <v>8.9362430466409927E-4</v>
      </c>
    </row>
    <row r="23" spans="1:7" x14ac:dyDescent="0.25">
      <c r="A23" s="10"/>
      <c r="B23" s="11"/>
      <c r="C23" s="12"/>
      <c r="D23" s="12" t="s">
        <v>26</v>
      </c>
      <c r="E23" s="18"/>
      <c r="F23" s="18"/>
      <c r="G23" s="31">
        <f t="shared" si="0"/>
        <v>0</v>
      </c>
    </row>
    <row r="24" spans="1:7" ht="12.75" customHeight="1" x14ac:dyDescent="0.25">
      <c r="A24" s="10"/>
      <c r="B24" s="11"/>
      <c r="C24" s="12"/>
      <c r="D24" s="12" t="s">
        <v>27</v>
      </c>
      <c r="E24" s="18"/>
      <c r="F24" s="18"/>
      <c r="G24" s="31">
        <f t="shared" si="0"/>
        <v>0</v>
      </c>
    </row>
    <row r="25" spans="1:7" x14ac:dyDescent="0.25">
      <c r="A25" s="10"/>
      <c r="B25" s="11"/>
      <c r="C25" s="12"/>
      <c r="D25" s="12" t="s">
        <v>28</v>
      </c>
      <c r="E25" s="18"/>
      <c r="F25" s="18"/>
      <c r="G25" s="31">
        <f t="shared" si="0"/>
        <v>0</v>
      </c>
    </row>
    <row r="26" spans="1:7" ht="12.75" customHeight="1" x14ac:dyDescent="0.25">
      <c r="A26" s="10"/>
      <c r="B26" s="11"/>
      <c r="C26" s="12"/>
      <c r="D26" s="12" t="s">
        <v>29</v>
      </c>
      <c r="E26" s="18"/>
      <c r="F26" s="18"/>
      <c r="G26" s="31">
        <f t="shared" si="0"/>
        <v>0</v>
      </c>
    </row>
    <row r="27" spans="1:7" x14ac:dyDescent="0.25">
      <c r="A27" s="10"/>
      <c r="B27" s="11"/>
      <c r="C27" s="14" t="s">
        <v>30</v>
      </c>
      <c r="D27" s="14"/>
      <c r="E27" s="15">
        <f>E28</f>
        <v>1483100</v>
      </c>
      <c r="F27" s="15">
        <f>F28</f>
        <v>1452793</v>
      </c>
      <c r="G27" s="32">
        <f t="shared" si="0"/>
        <v>3.8853043431750106E-3</v>
      </c>
    </row>
    <row r="28" spans="1:7" x14ac:dyDescent="0.25">
      <c r="A28" s="10"/>
      <c r="B28" s="11"/>
      <c r="C28" s="12"/>
      <c r="D28" s="12" t="s">
        <v>31</v>
      </c>
      <c r="E28" s="18">
        <v>1483100</v>
      </c>
      <c r="F28" s="18">
        <v>1452793</v>
      </c>
      <c r="G28" s="31">
        <f t="shared" si="0"/>
        <v>3.8853043431750106E-3</v>
      </c>
    </row>
    <row r="29" spans="1:7" x14ac:dyDescent="0.25">
      <c r="A29" s="10"/>
      <c r="B29" s="19"/>
      <c r="C29" s="14"/>
      <c r="D29" s="14"/>
      <c r="E29" s="20"/>
      <c r="F29" s="20"/>
      <c r="G29" s="31">
        <f t="shared" si="0"/>
        <v>0</v>
      </c>
    </row>
    <row r="30" spans="1:7" x14ac:dyDescent="0.25">
      <c r="A30" s="10"/>
      <c r="B30" s="21" t="s">
        <v>32</v>
      </c>
      <c r="C30" s="22"/>
      <c r="D30" s="22"/>
      <c r="E30" s="23">
        <f>E31+E43+E55+E66+E74</f>
        <v>46280805</v>
      </c>
      <c r="F30" s="23">
        <f>F31+F43+F55+F66+F74</f>
        <v>48530725</v>
      </c>
      <c r="G30" s="32">
        <f t="shared" si="0"/>
        <v>0.12978905915703895</v>
      </c>
    </row>
    <row r="31" spans="1:7" x14ac:dyDescent="0.25">
      <c r="A31" s="10"/>
      <c r="B31" s="11"/>
      <c r="C31" s="14" t="s">
        <v>33</v>
      </c>
      <c r="D31" s="14"/>
      <c r="E31" s="15">
        <f>SUM(E32:E42)</f>
        <v>33956062</v>
      </c>
      <c r="F31" s="15">
        <f>SUM(F32:F42)</f>
        <v>32218595</v>
      </c>
      <c r="G31" s="32">
        <f t="shared" si="0"/>
        <v>8.6164406824989298E-2</v>
      </c>
    </row>
    <row r="32" spans="1:7" x14ac:dyDescent="0.25">
      <c r="A32" s="10"/>
      <c r="B32" s="11"/>
      <c r="C32" s="12"/>
      <c r="D32" s="12" t="s">
        <v>34</v>
      </c>
      <c r="E32" s="18"/>
      <c r="F32" s="18"/>
      <c r="G32" s="31">
        <f t="shared" si="0"/>
        <v>0</v>
      </c>
    </row>
    <row r="33" spans="1:7" ht="12.75" customHeight="1" x14ac:dyDescent="0.25">
      <c r="A33" s="10"/>
      <c r="B33" s="11"/>
      <c r="C33" s="12"/>
      <c r="D33" s="12" t="s">
        <v>35</v>
      </c>
      <c r="E33" s="18">
        <v>17037</v>
      </c>
      <c r="F33" s="18">
        <v>12257</v>
      </c>
      <c r="G33" s="31">
        <f t="shared" si="0"/>
        <v>3.2779738981600344E-5</v>
      </c>
    </row>
    <row r="34" spans="1:7" ht="12.75" customHeight="1" x14ac:dyDescent="0.25">
      <c r="A34" s="10"/>
      <c r="B34" s="11"/>
      <c r="C34" s="12"/>
      <c r="D34" s="12" t="s">
        <v>36</v>
      </c>
      <c r="E34" s="18">
        <v>324421</v>
      </c>
      <c r="F34" s="18">
        <v>406182</v>
      </c>
      <c r="G34" s="31">
        <f t="shared" si="0"/>
        <v>1.0862804878048781E-3</v>
      </c>
    </row>
    <row r="35" spans="1:7" x14ac:dyDescent="0.25">
      <c r="A35" s="10"/>
      <c r="B35" s="11"/>
      <c r="C35" s="12"/>
      <c r="D35" s="12" t="s">
        <v>37</v>
      </c>
      <c r="E35" s="18">
        <v>12104271</v>
      </c>
      <c r="F35" s="18">
        <v>9881284</v>
      </c>
      <c r="G35" s="31">
        <f t="shared" si="0"/>
        <v>2.642619811724433E-2</v>
      </c>
    </row>
    <row r="36" spans="1:7" x14ac:dyDescent="0.25">
      <c r="A36" s="10"/>
      <c r="B36" s="11"/>
      <c r="C36" s="12"/>
      <c r="D36" s="12" t="s">
        <v>38</v>
      </c>
      <c r="E36" s="18"/>
      <c r="F36" s="18"/>
      <c r="G36" s="31">
        <f t="shared" si="0"/>
        <v>0</v>
      </c>
    </row>
    <row r="37" spans="1:7" x14ac:dyDescent="0.25">
      <c r="A37" s="10"/>
      <c r="B37" s="11"/>
      <c r="C37" s="12"/>
      <c r="D37" s="12" t="s">
        <v>39</v>
      </c>
      <c r="E37" s="18">
        <v>21510333</v>
      </c>
      <c r="F37" s="18">
        <v>21915372</v>
      </c>
      <c r="G37" s="31">
        <f t="shared" si="0"/>
        <v>5.8609788189987161E-2</v>
      </c>
    </row>
    <row r="38" spans="1:7" x14ac:dyDescent="0.25">
      <c r="A38" s="10"/>
      <c r="B38" s="11"/>
      <c r="C38" s="12"/>
      <c r="D38" s="12" t="s">
        <v>40</v>
      </c>
      <c r="E38" s="18"/>
      <c r="F38" s="18"/>
      <c r="G38" s="31">
        <f t="shared" si="0"/>
        <v>0</v>
      </c>
    </row>
    <row r="39" spans="1:7" x14ac:dyDescent="0.25">
      <c r="A39" s="10"/>
      <c r="B39" s="11"/>
      <c r="C39" s="12"/>
      <c r="D39" s="12" t="s">
        <v>41</v>
      </c>
      <c r="E39" s="18"/>
      <c r="F39" s="18">
        <v>3500</v>
      </c>
      <c r="G39" s="31">
        <f t="shared" si="0"/>
        <v>9.3602909713307667E-6</v>
      </c>
    </row>
    <row r="40" spans="1:7" ht="12.75" customHeight="1" x14ac:dyDescent="0.25">
      <c r="A40" s="10"/>
      <c r="B40" s="11"/>
      <c r="C40" s="12"/>
      <c r="D40" s="12" t="s">
        <v>42</v>
      </c>
      <c r="E40" s="18"/>
      <c r="F40" s="18"/>
      <c r="G40" s="31">
        <f t="shared" si="0"/>
        <v>0</v>
      </c>
    </row>
    <row r="41" spans="1:7" ht="12.75" customHeight="1" x14ac:dyDescent="0.25">
      <c r="A41" s="10"/>
      <c r="B41" s="11"/>
      <c r="C41" s="12"/>
      <c r="D41" s="12" t="s">
        <v>43</v>
      </c>
      <c r="E41" s="18"/>
      <c r="F41" s="18"/>
      <c r="G41" s="31">
        <f t="shared" si="0"/>
        <v>0</v>
      </c>
    </row>
    <row r="42" spans="1:7" ht="12.75" customHeight="1" x14ac:dyDescent="0.25">
      <c r="A42" s="10"/>
      <c r="B42" s="11"/>
      <c r="C42" s="12"/>
      <c r="D42" s="12" t="s">
        <v>44</v>
      </c>
      <c r="E42" s="18"/>
      <c r="F42" s="18"/>
      <c r="G42" s="31">
        <f t="shared" si="0"/>
        <v>0</v>
      </c>
    </row>
    <row r="43" spans="1:7" x14ac:dyDescent="0.25">
      <c r="A43" s="10"/>
      <c r="B43" s="11"/>
      <c r="C43" s="14" t="s">
        <v>45</v>
      </c>
      <c r="D43" s="14"/>
      <c r="E43" s="15">
        <f>SUM(E44:E54)</f>
        <v>7611896</v>
      </c>
      <c r="F43" s="15">
        <f>SUM(F44:F54)</f>
        <v>11156346</v>
      </c>
      <c r="G43" s="32">
        <f t="shared" si="0"/>
        <v>2.9836184210526317E-2</v>
      </c>
    </row>
    <row r="44" spans="1:7" ht="12.75" customHeight="1" x14ac:dyDescent="0.25">
      <c r="A44" s="10"/>
      <c r="B44" s="11"/>
      <c r="C44" s="12"/>
      <c r="D44" s="12" t="s">
        <v>46</v>
      </c>
      <c r="E44" s="18"/>
      <c r="F44" s="18">
        <v>1200</v>
      </c>
      <c r="G44" s="31">
        <f t="shared" si="0"/>
        <v>3.2092426187419771E-6</v>
      </c>
    </row>
    <row r="45" spans="1:7" x14ac:dyDescent="0.25">
      <c r="A45" s="10"/>
      <c r="B45" s="11"/>
      <c r="C45" s="12"/>
      <c r="D45" s="12" t="s">
        <v>47</v>
      </c>
      <c r="E45" s="18"/>
      <c r="F45" s="18"/>
      <c r="G45" s="31">
        <f t="shared" si="0"/>
        <v>0</v>
      </c>
    </row>
    <row r="46" spans="1:7" x14ac:dyDescent="0.25">
      <c r="A46" s="10"/>
      <c r="B46" s="11"/>
      <c r="C46" s="12"/>
      <c r="D46" s="12" t="s">
        <v>48</v>
      </c>
      <c r="E46" s="18">
        <v>4423850</v>
      </c>
      <c r="F46" s="18">
        <v>8319657</v>
      </c>
      <c r="G46" s="31">
        <f t="shared" si="0"/>
        <v>2.2249831514762515E-2</v>
      </c>
    </row>
    <row r="47" spans="1:7" ht="12.75" customHeight="1" x14ac:dyDescent="0.25">
      <c r="A47" s="10"/>
      <c r="B47" s="11"/>
      <c r="C47" s="12"/>
      <c r="D47" s="12" t="s">
        <v>49</v>
      </c>
      <c r="E47" s="18">
        <v>3125736</v>
      </c>
      <c r="F47" s="18">
        <v>2760259</v>
      </c>
      <c r="G47" s="31">
        <f t="shared" si="0"/>
        <v>7.3819506846384249E-3</v>
      </c>
    </row>
    <row r="48" spans="1:7" ht="12.75" customHeight="1" x14ac:dyDescent="0.25">
      <c r="A48" s="10"/>
      <c r="B48" s="11"/>
      <c r="C48" s="12"/>
      <c r="D48" s="12" t="s">
        <v>50</v>
      </c>
      <c r="E48" s="18">
        <v>6020</v>
      </c>
      <c r="F48" s="18">
        <v>13940</v>
      </c>
      <c r="G48" s="31">
        <f t="shared" si="0"/>
        <v>3.7280701754385967E-5</v>
      </c>
    </row>
    <row r="49" spans="1:7" ht="12.75" customHeight="1" x14ac:dyDescent="0.25">
      <c r="A49" s="10"/>
      <c r="B49" s="11"/>
      <c r="C49" s="12"/>
      <c r="D49" s="12" t="s">
        <v>51</v>
      </c>
      <c r="E49" s="18">
        <v>56290</v>
      </c>
      <c r="F49" s="18">
        <v>54490</v>
      </c>
      <c r="G49" s="31">
        <f t="shared" si="0"/>
        <v>1.4572635857937528E-4</v>
      </c>
    </row>
    <row r="50" spans="1:7" x14ac:dyDescent="0.25">
      <c r="A50" s="10"/>
      <c r="B50" s="11"/>
      <c r="C50" s="12"/>
      <c r="D50" s="12" t="s">
        <v>52</v>
      </c>
      <c r="E50" s="18"/>
      <c r="F50" s="18">
        <v>3800</v>
      </c>
      <c r="G50" s="31">
        <f t="shared" si="0"/>
        <v>1.016260162601626E-5</v>
      </c>
    </row>
    <row r="51" spans="1:7" x14ac:dyDescent="0.25">
      <c r="A51" s="10"/>
      <c r="B51" s="11"/>
      <c r="C51" s="12"/>
      <c r="D51" s="12" t="s">
        <v>53</v>
      </c>
      <c r="E51" s="18"/>
      <c r="F51" s="18">
        <v>3000</v>
      </c>
      <c r="G51" s="31">
        <f t="shared" si="0"/>
        <v>8.0231065468549427E-6</v>
      </c>
    </row>
    <row r="52" spans="1:7" ht="12.75" customHeight="1" x14ac:dyDescent="0.25">
      <c r="A52" s="10"/>
      <c r="B52" s="11"/>
      <c r="C52" s="12"/>
      <c r="D52" s="12" t="s">
        <v>54</v>
      </c>
      <c r="E52" s="18"/>
      <c r="F52" s="18"/>
      <c r="G52" s="31">
        <f t="shared" si="0"/>
        <v>0</v>
      </c>
    </row>
    <row r="53" spans="1:7" ht="12.75" customHeight="1" x14ac:dyDescent="0.25">
      <c r="A53" s="10"/>
      <c r="B53" s="11"/>
      <c r="C53" s="12"/>
      <c r="D53" s="12" t="s">
        <v>55</v>
      </c>
      <c r="E53" s="18"/>
      <c r="F53" s="18"/>
      <c r="G53" s="31">
        <f t="shared" si="0"/>
        <v>0</v>
      </c>
    </row>
    <row r="54" spans="1:7" ht="12.75" customHeight="1" x14ac:dyDescent="0.25">
      <c r="A54" s="10"/>
      <c r="B54" s="11"/>
      <c r="C54" s="12"/>
      <c r="D54" s="12" t="s">
        <v>56</v>
      </c>
      <c r="E54" s="18"/>
      <c r="F54" s="18"/>
      <c r="G54" s="31">
        <f t="shared" si="0"/>
        <v>0</v>
      </c>
    </row>
    <row r="55" spans="1:7" x14ac:dyDescent="0.25">
      <c r="A55" s="10"/>
      <c r="B55" s="11"/>
      <c r="C55" s="14" t="s">
        <v>57</v>
      </c>
      <c r="D55" s="14"/>
      <c r="E55" s="15">
        <f>SUM(E56:E65)</f>
        <v>1439511</v>
      </c>
      <c r="F55" s="15">
        <f>SUM(F56:F65)</f>
        <v>1101986</v>
      </c>
      <c r="G55" s="32">
        <f t="shared" si="0"/>
        <v>2.9471170303808302E-3</v>
      </c>
    </row>
    <row r="56" spans="1:7" ht="12.75" customHeight="1" x14ac:dyDescent="0.25">
      <c r="A56" s="10"/>
      <c r="B56" s="11"/>
      <c r="C56" s="12"/>
      <c r="D56" s="12" t="s">
        <v>58</v>
      </c>
      <c r="E56" s="18"/>
      <c r="F56" s="18"/>
      <c r="G56" s="31">
        <f t="shared" si="0"/>
        <v>0</v>
      </c>
    </row>
    <row r="57" spans="1:7" x14ac:dyDescent="0.25">
      <c r="A57" s="10"/>
      <c r="B57" s="11"/>
      <c r="C57" s="12"/>
      <c r="D57" s="12" t="s">
        <v>59</v>
      </c>
      <c r="E57" s="18">
        <v>895380</v>
      </c>
      <c r="F57" s="18">
        <v>547015</v>
      </c>
      <c r="G57" s="31">
        <f t="shared" si="0"/>
        <v>1.4629198759092854E-3</v>
      </c>
    </row>
    <row r="58" spans="1:7" x14ac:dyDescent="0.25">
      <c r="A58" s="10"/>
      <c r="B58" s="11"/>
      <c r="C58" s="12"/>
      <c r="D58" s="12" t="s">
        <v>60</v>
      </c>
      <c r="E58" s="18">
        <v>263808</v>
      </c>
      <c r="F58" s="18">
        <v>295383</v>
      </c>
      <c r="G58" s="31">
        <f t="shared" si="0"/>
        <v>7.8996309370988444E-4</v>
      </c>
    </row>
    <row r="59" spans="1:7" ht="12.75" customHeight="1" x14ac:dyDescent="0.25">
      <c r="A59" s="10"/>
      <c r="B59" s="11"/>
      <c r="C59" s="12"/>
      <c r="D59" s="12" t="s">
        <v>61</v>
      </c>
      <c r="E59" s="18">
        <v>280323</v>
      </c>
      <c r="F59" s="18">
        <v>259588</v>
      </c>
      <c r="G59" s="31">
        <f t="shared" si="0"/>
        <v>6.942340607616602E-4</v>
      </c>
    </row>
    <row r="60" spans="1:7" ht="12.75" customHeight="1" x14ac:dyDescent="0.25">
      <c r="A60" s="10"/>
      <c r="B60" s="11"/>
      <c r="C60" s="12"/>
      <c r="D60" s="12" t="s">
        <v>62</v>
      </c>
      <c r="E60" s="18"/>
      <c r="F60" s="18"/>
      <c r="G60" s="31">
        <f t="shared" si="0"/>
        <v>0</v>
      </c>
    </row>
    <row r="61" spans="1:7" ht="12.75" customHeight="1" x14ac:dyDescent="0.25">
      <c r="A61" s="10"/>
      <c r="B61" s="11"/>
      <c r="C61" s="12"/>
      <c r="D61" s="12" t="s">
        <v>63</v>
      </c>
      <c r="E61" s="18"/>
      <c r="F61" s="18"/>
      <c r="G61" s="31">
        <f t="shared" si="0"/>
        <v>0</v>
      </c>
    </row>
    <row r="62" spans="1:7" ht="12.75" customHeight="1" x14ac:dyDescent="0.25">
      <c r="A62" s="10"/>
      <c r="B62" s="11"/>
      <c r="C62" s="12"/>
      <c r="D62" s="12" t="s">
        <v>64</v>
      </c>
      <c r="E62" s="18"/>
      <c r="F62" s="18"/>
      <c r="G62" s="31">
        <f t="shared" si="0"/>
        <v>0</v>
      </c>
    </row>
    <row r="63" spans="1:7" ht="12.75" customHeight="1" x14ac:dyDescent="0.25">
      <c r="A63" s="10"/>
      <c r="B63" s="11"/>
      <c r="C63" s="12"/>
      <c r="D63" s="12" t="s">
        <v>65</v>
      </c>
      <c r="E63" s="18"/>
      <c r="F63" s="18"/>
      <c r="G63" s="31">
        <f t="shared" si="0"/>
        <v>0</v>
      </c>
    </row>
    <row r="64" spans="1:7" ht="12.75" customHeight="1" x14ac:dyDescent="0.25">
      <c r="A64" s="10"/>
      <c r="B64" s="11"/>
      <c r="C64" s="12"/>
      <c r="D64" s="12" t="s">
        <v>66</v>
      </c>
      <c r="E64" s="18"/>
      <c r="F64" s="18"/>
      <c r="G64" s="31">
        <f t="shared" si="0"/>
        <v>0</v>
      </c>
    </row>
    <row r="65" spans="1:7" ht="12.75" customHeight="1" x14ac:dyDescent="0.25">
      <c r="A65" s="10"/>
      <c r="B65" s="11"/>
      <c r="C65" s="12"/>
      <c r="D65" s="12" t="s">
        <v>67</v>
      </c>
      <c r="E65" s="18"/>
      <c r="F65" s="18"/>
      <c r="G65" s="31">
        <f t="shared" si="0"/>
        <v>0</v>
      </c>
    </row>
    <row r="66" spans="1:7" x14ac:dyDescent="0.25">
      <c r="A66" s="10"/>
      <c r="B66" s="11"/>
      <c r="C66" s="14" t="s">
        <v>68</v>
      </c>
      <c r="D66" s="14"/>
      <c r="E66" s="15">
        <f>SUM(E67:E73)</f>
        <v>359137</v>
      </c>
      <c r="F66" s="15">
        <f>SUM(F67:F73)</f>
        <v>404348</v>
      </c>
      <c r="G66" s="32">
        <f t="shared" si="0"/>
        <v>1.0813756953359007E-3</v>
      </c>
    </row>
    <row r="67" spans="1:7" ht="12.75" customHeight="1" x14ac:dyDescent="0.25">
      <c r="A67" s="10"/>
      <c r="B67" s="11"/>
      <c r="C67" s="12"/>
      <c r="D67" s="12" t="s">
        <v>69</v>
      </c>
      <c r="E67" s="18"/>
      <c r="F67" s="18"/>
      <c r="G67" s="31">
        <f t="shared" si="0"/>
        <v>0</v>
      </c>
    </row>
    <row r="68" spans="1:7" ht="12.75" customHeight="1" x14ac:dyDescent="0.25">
      <c r="A68" s="10"/>
      <c r="B68" s="11"/>
      <c r="C68" s="12"/>
      <c r="D68" s="12" t="s">
        <v>70</v>
      </c>
      <c r="E68" s="18"/>
      <c r="F68" s="18"/>
      <c r="G68" s="31">
        <f t="shared" si="0"/>
        <v>0</v>
      </c>
    </row>
    <row r="69" spans="1:7" x14ac:dyDescent="0.25">
      <c r="A69" s="10"/>
      <c r="B69" s="11"/>
      <c r="C69" s="12"/>
      <c r="D69" s="12" t="s">
        <v>71</v>
      </c>
      <c r="E69" s="18">
        <v>347980</v>
      </c>
      <c r="F69" s="18">
        <v>397598</v>
      </c>
      <c r="G69" s="31">
        <f t="shared" si="0"/>
        <v>1.0633237056054772E-3</v>
      </c>
    </row>
    <row r="70" spans="1:7" x14ac:dyDescent="0.25">
      <c r="A70" s="10"/>
      <c r="B70" s="11"/>
      <c r="C70" s="12"/>
      <c r="D70" s="12" t="s">
        <v>72</v>
      </c>
      <c r="E70" s="18">
        <v>11157</v>
      </c>
      <c r="F70" s="18">
        <v>6750</v>
      </c>
      <c r="G70" s="31">
        <f t="shared" si="0"/>
        <v>1.8051989730423621E-5</v>
      </c>
    </row>
    <row r="71" spans="1:7" ht="12.75" customHeight="1" x14ac:dyDescent="0.25">
      <c r="A71" s="10"/>
      <c r="B71" s="11"/>
      <c r="C71" s="12"/>
      <c r="D71" s="12" t="s">
        <v>73</v>
      </c>
      <c r="E71" s="18"/>
      <c r="F71" s="18"/>
      <c r="G71" s="31">
        <f t="shared" si="0"/>
        <v>0</v>
      </c>
    </row>
    <row r="72" spans="1:7" ht="12.75" customHeight="1" x14ac:dyDescent="0.25">
      <c r="A72" s="10"/>
      <c r="B72" s="11"/>
      <c r="C72" s="12"/>
      <c r="D72" s="12" t="s">
        <v>74</v>
      </c>
      <c r="E72" s="18"/>
      <c r="F72" s="18"/>
      <c r="G72" s="31">
        <f t="shared" ref="G72:G135" si="1">F72/$F$292</f>
        <v>0</v>
      </c>
    </row>
    <row r="73" spans="1:7" ht="12.75" customHeight="1" x14ac:dyDescent="0.25">
      <c r="A73" s="10"/>
      <c r="B73" s="11"/>
      <c r="C73" s="12"/>
      <c r="D73" s="12" t="s">
        <v>75</v>
      </c>
      <c r="E73" s="18"/>
      <c r="F73" s="18"/>
      <c r="G73" s="31">
        <f t="shared" si="1"/>
        <v>0</v>
      </c>
    </row>
    <row r="74" spans="1:7" x14ac:dyDescent="0.25">
      <c r="A74" s="10"/>
      <c r="B74" s="11"/>
      <c r="C74" s="14" t="s">
        <v>76</v>
      </c>
      <c r="D74" s="14"/>
      <c r="E74" s="15">
        <f>E75</f>
        <v>2914199</v>
      </c>
      <c r="F74" s="15">
        <f>F75</f>
        <v>3649450</v>
      </c>
      <c r="G74" s="32">
        <f t="shared" si="1"/>
        <v>9.7599753958065895E-3</v>
      </c>
    </row>
    <row r="75" spans="1:7" x14ac:dyDescent="0.25">
      <c r="A75" s="10"/>
      <c r="B75" s="11"/>
      <c r="C75" s="12"/>
      <c r="D75" s="12" t="s">
        <v>77</v>
      </c>
      <c r="E75" s="18">
        <v>2914199</v>
      </c>
      <c r="F75" s="18">
        <v>3649450</v>
      </c>
      <c r="G75" s="31">
        <f t="shared" si="1"/>
        <v>9.7599753958065895E-3</v>
      </c>
    </row>
    <row r="76" spans="1:7" x14ac:dyDescent="0.25">
      <c r="A76" s="10"/>
      <c r="B76" s="19"/>
      <c r="C76" s="14"/>
      <c r="D76" s="14"/>
      <c r="E76" s="20"/>
      <c r="F76" s="20"/>
      <c r="G76" s="31">
        <f t="shared" si="1"/>
        <v>0</v>
      </c>
    </row>
    <row r="77" spans="1:7" x14ac:dyDescent="0.25">
      <c r="A77" s="10"/>
      <c r="B77" s="21" t="s">
        <v>78</v>
      </c>
      <c r="C77" s="22"/>
      <c r="D77" s="22"/>
      <c r="E77" s="23">
        <f>E78+E86+E94+E102+E111+E119+E126+E135+E143</f>
        <v>29848945</v>
      </c>
      <c r="F77" s="23">
        <f>F78+F86+F94+F102+F111+F119+F126+F135+F143</f>
        <v>22220020</v>
      </c>
      <c r="G77" s="32">
        <f t="shared" si="1"/>
        <v>5.9424529311082587E-2</v>
      </c>
    </row>
    <row r="78" spans="1:7" x14ac:dyDescent="0.25">
      <c r="A78" s="10"/>
      <c r="B78" s="11"/>
      <c r="C78" s="14" t="s">
        <v>79</v>
      </c>
      <c r="D78" s="14"/>
      <c r="E78" s="15">
        <f>SUM(E79:E85)</f>
        <v>4948058.5</v>
      </c>
      <c r="F78" s="15">
        <f>SUM(F79:F85)</f>
        <v>3014116</v>
      </c>
      <c r="G78" s="32">
        <f t="shared" si="1"/>
        <v>8.0608579375267431E-3</v>
      </c>
    </row>
    <row r="79" spans="1:7" x14ac:dyDescent="0.25">
      <c r="A79" s="10"/>
      <c r="B79" s="11"/>
      <c r="C79" s="12"/>
      <c r="D79" s="12" t="s">
        <v>80</v>
      </c>
      <c r="E79" s="18"/>
      <c r="F79" s="18"/>
      <c r="G79" s="31">
        <f t="shared" si="1"/>
        <v>0</v>
      </c>
    </row>
    <row r="80" spans="1:7" x14ac:dyDescent="0.25">
      <c r="A80" s="10"/>
      <c r="B80" s="11"/>
      <c r="C80" s="12"/>
      <c r="D80" s="12" t="s">
        <v>81</v>
      </c>
      <c r="E80" s="18"/>
      <c r="F80" s="18">
        <v>4300</v>
      </c>
      <c r="G80" s="31">
        <f t="shared" si="1"/>
        <v>1.1499786050492084E-5</v>
      </c>
    </row>
    <row r="81" spans="1:7" x14ac:dyDescent="0.25">
      <c r="A81" s="10"/>
      <c r="B81" s="11"/>
      <c r="C81" s="12"/>
      <c r="D81" s="12" t="s">
        <v>82</v>
      </c>
      <c r="E81" s="18">
        <v>611415.5</v>
      </c>
      <c r="F81" s="18">
        <v>252702</v>
      </c>
      <c r="G81" s="31">
        <f t="shared" si="1"/>
        <v>6.7581835686777916E-4</v>
      </c>
    </row>
    <row r="82" spans="1:7" x14ac:dyDescent="0.25">
      <c r="A82" s="10"/>
      <c r="B82" s="11"/>
      <c r="C82" s="12"/>
      <c r="D82" s="12" t="s">
        <v>83</v>
      </c>
      <c r="E82" s="18">
        <v>19825</v>
      </c>
      <c r="F82" s="18">
        <v>51055</v>
      </c>
      <c r="G82" s="31">
        <f t="shared" si="1"/>
        <v>1.3653990158322637E-4</v>
      </c>
    </row>
    <row r="83" spans="1:7" x14ac:dyDescent="0.25">
      <c r="A83" s="10"/>
      <c r="B83" s="11"/>
      <c r="C83" s="12"/>
      <c r="D83" s="12" t="s">
        <v>84</v>
      </c>
      <c r="E83" s="18">
        <v>4316818</v>
      </c>
      <c r="F83" s="18">
        <v>2706059</v>
      </c>
      <c r="G83" s="31">
        <f t="shared" si="1"/>
        <v>7.2369998930252458E-3</v>
      </c>
    </row>
    <row r="84" spans="1:7" ht="12.75" customHeight="1" x14ac:dyDescent="0.25">
      <c r="A84" s="10"/>
      <c r="B84" s="11"/>
      <c r="C84" s="12"/>
      <c r="D84" s="12" t="s">
        <v>85</v>
      </c>
      <c r="E84" s="18"/>
      <c r="F84" s="18"/>
      <c r="G84" s="31">
        <f t="shared" si="1"/>
        <v>0</v>
      </c>
    </row>
    <row r="85" spans="1:7" x14ac:dyDescent="0.25">
      <c r="A85" s="10"/>
      <c r="B85" s="11"/>
      <c r="C85" s="12"/>
      <c r="D85" s="12" t="s">
        <v>86</v>
      </c>
      <c r="E85" s="18"/>
      <c r="F85" s="18"/>
      <c r="G85" s="31">
        <f t="shared" si="1"/>
        <v>0</v>
      </c>
    </row>
    <row r="86" spans="1:7" x14ac:dyDescent="0.25">
      <c r="A86" s="10"/>
      <c r="B86" s="11"/>
      <c r="C86" s="14" t="s">
        <v>87</v>
      </c>
      <c r="D86" s="14"/>
      <c r="E86" s="15">
        <f>SUM(E87:E93)</f>
        <v>1548562</v>
      </c>
      <c r="F86" s="15">
        <f>SUM(F87:F93)</f>
        <v>1088621</v>
      </c>
      <c r="G86" s="32">
        <f t="shared" si="1"/>
        <v>2.9113740907145912E-3</v>
      </c>
    </row>
    <row r="87" spans="1:7" x14ac:dyDescent="0.25">
      <c r="A87" s="10"/>
      <c r="B87" s="11"/>
      <c r="C87" s="12"/>
      <c r="D87" s="12" t="s">
        <v>88</v>
      </c>
      <c r="E87" s="18"/>
      <c r="F87" s="18"/>
      <c r="G87" s="31">
        <f t="shared" si="1"/>
        <v>0</v>
      </c>
    </row>
    <row r="88" spans="1:7" x14ac:dyDescent="0.25">
      <c r="A88" s="10"/>
      <c r="B88" s="11"/>
      <c r="C88" s="12"/>
      <c r="D88" s="12" t="s">
        <v>89</v>
      </c>
      <c r="E88" s="18"/>
      <c r="F88" s="18"/>
      <c r="G88" s="31">
        <f t="shared" si="1"/>
        <v>0</v>
      </c>
    </row>
    <row r="89" spans="1:7" x14ac:dyDescent="0.25">
      <c r="A89" s="10"/>
      <c r="B89" s="11"/>
      <c r="C89" s="12"/>
      <c r="D89" s="12" t="s">
        <v>90</v>
      </c>
      <c r="E89" s="18">
        <v>266449</v>
      </c>
      <c r="F89" s="18">
        <v>166283</v>
      </c>
      <c r="G89" s="31">
        <f t="shared" si="1"/>
        <v>4.447020753102268E-4</v>
      </c>
    </row>
    <row r="90" spans="1:7" x14ac:dyDescent="0.25">
      <c r="A90" s="10"/>
      <c r="B90" s="11"/>
      <c r="C90" s="12"/>
      <c r="D90" s="12" t="s">
        <v>91</v>
      </c>
      <c r="E90" s="18"/>
      <c r="F90" s="18">
        <v>45000</v>
      </c>
      <c r="G90" s="31">
        <f t="shared" si="1"/>
        <v>1.2034659820282414E-4</v>
      </c>
    </row>
    <row r="91" spans="1:7" x14ac:dyDescent="0.25">
      <c r="A91" s="10"/>
      <c r="B91" s="11"/>
      <c r="C91" s="12"/>
      <c r="D91" s="12" t="s">
        <v>92</v>
      </c>
      <c r="E91" s="18">
        <v>514369</v>
      </c>
      <c r="F91" s="18">
        <v>333470</v>
      </c>
      <c r="G91" s="31">
        <f t="shared" si="1"/>
        <v>8.9182178005990588E-4</v>
      </c>
    </row>
    <row r="92" spans="1:7" ht="12.75" customHeight="1" x14ac:dyDescent="0.25">
      <c r="A92" s="10"/>
      <c r="B92" s="11"/>
      <c r="C92" s="12"/>
      <c r="D92" s="12" t="s">
        <v>93</v>
      </c>
      <c r="E92" s="18"/>
      <c r="F92" s="18"/>
      <c r="G92" s="31">
        <f t="shared" si="1"/>
        <v>0</v>
      </c>
    </row>
    <row r="93" spans="1:7" x14ac:dyDescent="0.25">
      <c r="A93" s="10"/>
      <c r="B93" s="11"/>
      <c r="C93" s="12"/>
      <c r="D93" s="12" t="s">
        <v>94</v>
      </c>
      <c r="E93" s="18">
        <v>767744</v>
      </c>
      <c r="F93" s="18">
        <v>543868</v>
      </c>
      <c r="G93" s="31">
        <f t="shared" si="1"/>
        <v>1.4545036371416346E-3</v>
      </c>
    </row>
    <row r="94" spans="1:7" x14ac:dyDescent="0.25">
      <c r="A94" s="10"/>
      <c r="B94" s="11"/>
      <c r="C94" s="14" t="s">
        <v>95</v>
      </c>
      <c r="D94" s="14"/>
      <c r="E94" s="15">
        <f>SUM(E95:E101)</f>
        <v>14374034.5</v>
      </c>
      <c r="F94" s="15">
        <f>SUM(F95:F101)</f>
        <v>10600320</v>
      </c>
      <c r="G94" s="32">
        <f t="shared" si="1"/>
        <v>2.8349165596919128E-2</v>
      </c>
    </row>
    <row r="95" spans="1:7" x14ac:dyDescent="0.25">
      <c r="A95" s="10"/>
      <c r="B95" s="11"/>
      <c r="C95" s="12"/>
      <c r="D95" s="12" t="s">
        <v>96</v>
      </c>
      <c r="E95" s="18"/>
      <c r="F95" s="18"/>
      <c r="G95" s="31">
        <f t="shared" si="1"/>
        <v>0</v>
      </c>
    </row>
    <row r="96" spans="1:7" x14ac:dyDescent="0.25">
      <c r="A96" s="10"/>
      <c r="B96" s="11"/>
      <c r="C96" s="12"/>
      <c r="D96" s="12" t="s">
        <v>97</v>
      </c>
      <c r="E96" s="18"/>
      <c r="F96" s="18"/>
      <c r="G96" s="31">
        <f t="shared" si="1"/>
        <v>0</v>
      </c>
    </row>
    <row r="97" spans="1:7" x14ac:dyDescent="0.25">
      <c r="A97" s="10"/>
      <c r="B97" s="11"/>
      <c r="C97" s="12"/>
      <c r="D97" s="12" t="s">
        <v>98</v>
      </c>
      <c r="E97" s="18">
        <v>831268.5</v>
      </c>
      <c r="F97" s="18">
        <v>888243</v>
      </c>
      <c r="G97" s="31">
        <f t="shared" si="1"/>
        <v>2.3754894094993582E-3</v>
      </c>
    </row>
    <row r="98" spans="1:7" x14ac:dyDescent="0.25">
      <c r="A98" s="10"/>
      <c r="B98" s="11"/>
      <c r="C98" s="12"/>
      <c r="D98" s="12" t="s">
        <v>99</v>
      </c>
      <c r="E98" s="18"/>
      <c r="F98" s="18"/>
      <c r="G98" s="31">
        <f t="shared" si="1"/>
        <v>0</v>
      </c>
    </row>
    <row r="99" spans="1:7" x14ac:dyDescent="0.25">
      <c r="A99" s="10"/>
      <c r="B99" s="11"/>
      <c r="C99" s="12"/>
      <c r="D99" s="12" t="s">
        <v>100</v>
      </c>
      <c r="E99" s="18">
        <v>13542766</v>
      </c>
      <c r="F99" s="18">
        <v>9712077</v>
      </c>
      <c r="G99" s="31">
        <f t="shared" si="1"/>
        <v>2.5973676187419768E-2</v>
      </c>
    </row>
    <row r="100" spans="1:7" ht="12.75" customHeight="1" x14ac:dyDescent="0.25">
      <c r="A100" s="10"/>
      <c r="B100" s="11"/>
      <c r="C100" s="12"/>
      <c r="D100" s="12" t="s">
        <v>101</v>
      </c>
      <c r="E100" s="18"/>
      <c r="F100" s="18"/>
      <c r="G100" s="31">
        <f t="shared" si="1"/>
        <v>0</v>
      </c>
    </row>
    <row r="101" spans="1:7" ht="12.75" customHeight="1" x14ac:dyDescent="0.25">
      <c r="A101" s="10"/>
      <c r="B101" s="11"/>
      <c r="C101" s="12"/>
      <c r="D101" s="12" t="s">
        <v>102</v>
      </c>
      <c r="E101" s="18"/>
      <c r="F101" s="18"/>
      <c r="G101" s="31">
        <f t="shared" si="1"/>
        <v>0</v>
      </c>
    </row>
    <row r="102" spans="1:7" x14ac:dyDescent="0.25">
      <c r="A102" s="10"/>
      <c r="B102" s="11"/>
      <c r="C102" s="14" t="s">
        <v>103</v>
      </c>
      <c r="D102" s="14"/>
      <c r="E102" s="15">
        <f>SUM(E103:E110)</f>
        <v>1125358</v>
      </c>
      <c r="F102" s="15">
        <f>SUM(F103:F110)</f>
        <v>1030020</v>
      </c>
      <c r="G102" s="32">
        <f t="shared" si="1"/>
        <v>2.754653401797176E-3</v>
      </c>
    </row>
    <row r="103" spans="1:7" ht="12.75" customHeight="1" x14ac:dyDescent="0.25">
      <c r="A103" s="10"/>
      <c r="B103" s="11"/>
      <c r="C103" s="12"/>
      <c r="D103" s="12" t="s">
        <v>104</v>
      </c>
      <c r="E103" s="18"/>
      <c r="F103" s="18"/>
      <c r="G103" s="31">
        <f t="shared" si="1"/>
        <v>0</v>
      </c>
    </row>
    <row r="104" spans="1:7" x14ac:dyDescent="0.25">
      <c r="A104" s="10"/>
      <c r="B104" s="11"/>
      <c r="C104" s="12"/>
      <c r="D104" s="12" t="s">
        <v>105</v>
      </c>
      <c r="E104" s="18"/>
      <c r="F104" s="18"/>
      <c r="G104" s="31">
        <f t="shared" si="1"/>
        <v>0</v>
      </c>
    </row>
    <row r="105" spans="1:7" x14ac:dyDescent="0.25">
      <c r="A105" s="10"/>
      <c r="B105" s="11"/>
      <c r="C105" s="12"/>
      <c r="D105" s="12" t="s">
        <v>106</v>
      </c>
      <c r="E105" s="18">
        <v>703752</v>
      </c>
      <c r="F105" s="18">
        <v>743752</v>
      </c>
      <c r="G105" s="31">
        <f t="shared" si="1"/>
        <v>1.9890671801454855E-3</v>
      </c>
    </row>
    <row r="106" spans="1:7" x14ac:dyDescent="0.25">
      <c r="A106" s="10"/>
      <c r="B106" s="11"/>
      <c r="C106" s="12"/>
      <c r="D106" s="12" t="s">
        <v>107</v>
      </c>
      <c r="E106" s="18">
        <v>342818</v>
      </c>
      <c r="F106" s="18">
        <v>187480</v>
      </c>
      <c r="G106" s="31">
        <f t="shared" si="1"/>
        <v>5.0139067180145485E-4</v>
      </c>
    </row>
    <row r="107" spans="1:7" ht="12.75" customHeight="1" x14ac:dyDescent="0.25">
      <c r="A107" s="10"/>
      <c r="B107" s="11"/>
      <c r="C107" s="12"/>
      <c r="D107" s="12" t="s">
        <v>108</v>
      </c>
      <c r="E107" s="18">
        <v>78788</v>
      </c>
      <c r="F107" s="18">
        <v>98788</v>
      </c>
      <c r="G107" s="31">
        <f t="shared" si="1"/>
        <v>2.6419554985023533E-4</v>
      </c>
    </row>
    <row r="108" spans="1:7" ht="12.75" customHeight="1" x14ac:dyDescent="0.25">
      <c r="A108" s="10"/>
      <c r="B108" s="11"/>
      <c r="C108" s="12"/>
      <c r="D108" s="12" t="s">
        <v>109</v>
      </c>
      <c r="E108" s="18"/>
      <c r="F108" s="18"/>
      <c r="G108" s="31">
        <f t="shared" si="1"/>
        <v>0</v>
      </c>
    </row>
    <row r="109" spans="1:7" ht="12.75" customHeight="1" x14ac:dyDescent="0.25">
      <c r="A109" s="10"/>
      <c r="B109" s="11"/>
      <c r="C109" s="12"/>
      <c r="D109" s="12" t="s">
        <v>110</v>
      </c>
      <c r="E109" s="18"/>
      <c r="F109" s="18"/>
      <c r="G109" s="31">
        <f t="shared" si="1"/>
        <v>0</v>
      </c>
    </row>
    <row r="110" spans="1:7" ht="12.75" customHeight="1" x14ac:dyDescent="0.25">
      <c r="A110" s="10"/>
      <c r="B110" s="11"/>
      <c r="C110" s="12"/>
      <c r="D110" s="12" t="s">
        <v>111</v>
      </c>
      <c r="E110" s="18"/>
      <c r="F110" s="18"/>
      <c r="G110" s="31">
        <f t="shared" si="1"/>
        <v>0</v>
      </c>
    </row>
    <row r="111" spans="1:7" x14ac:dyDescent="0.25">
      <c r="A111" s="10"/>
      <c r="B111" s="11"/>
      <c r="C111" s="14" t="s">
        <v>112</v>
      </c>
      <c r="D111" s="14"/>
      <c r="E111" s="15">
        <f>SUM(E112:E118)</f>
        <v>1946308</v>
      </c>
      <c r="F111" s="15">
        <f>SUM(F112:F118)</f>
        <v>1214090</v>
      </c>
      <c r="G111" s="32">
        <f t="shared" si="1"/>
        <v>3.2469244758237055E-3</v>
      </c>
    </row>
    <row r="112" spans="1:7" x14ac:dyDescent="0.25">
      <c r="A112" s="10"/>
      <c r="B112" s="11"/>
      <c r="C112" s="12"/>
      <c r="D112" s="12" t="s">
        <v>113</v>
      </c>
      <c r="E112" s="18"/>
      <c r="F112" s="18"/>
      <c r="G112" s="31">
        <f t="shared" si="1"/>
        <v>0</v>
      </c>
    </row>
    <row r="113" spans="1:7" ht="12.75" customHeight="1" x14ac:dyDescent="0.25">
      <c r="A113" s="10"/>
      <c r="B113" s="11"/>
      <c r="C113" s="12"/>
      <c r="D113" s="12" t="s">
        <v>114</v>
      </c>
      <c r="E113" s="18"/>
      <c r="F113" s="18"/>
      <c r="G113" s="31">
        <f t="shared" si="1"/>
        <v>0</v>
      </c>
    </row>
    <row r="114" spans="1:7" x14ac:dyDescent="0.25">
      <c r="A114" s="10"/>
      <c r="B114" s="11"/>
      <c r="C114" s="12"/>
      <c r="D114" s="12" t="s">
        <v>115</v>
      </c>
      <c r="E114" s="18">
        <v>249374</v>
      </c>
      <c r="F114" s="18">
        <v>255906</v>
      </c>
      <c r="G114" s="31">
        <f t="shared" si="1"/>
        <v>6.8438703465982032E-4</v>
      </c>
    </row>
    <row r="115" spans="1:7" x14ac:dyDescent="0.25">
      <c r="A115" s="10"/>
      <c r="B115" s="11"/>
      <c r="C115" s="12"/>
      <c r="D115" s="12" t="s">
        <v>116</v>
      </c>
      <c r="E115" s="18">
        <v>516361</v>
      </c>
      <c r="F115" s="18">
        <v>299279</v>
      </c>
      <c r="G115" s="31">
        <f t="shared" si="1"/>
        <v>8.0038243474540003E-4</v>
      </c>
    </row>
    <row r="116" spans="1:7" x14ac:dyDescent="0.25">
      <c r="A116" s="10"/>
      <c r="B116" s="11"/>
      <c r="C116" s="12"/>
      <c r="D116" s="12" t="s">
        <v>117</v>
      </c>
      <c r="E116" s="18">
        <v>1180573</v>
      </c>
      <c r="F116" s="18">
        <v>658905</v>
      </c>
      <c r="G116" s="31">
        <f t="shared" si="1"/>
        <v>1.7621550064184852E-3</v>
      </c>
    </row>
    <row r="117" spans="1:7" x14ac:dyDescent="0.25">
      <c r="A117" s="10"/>
      <c r="B117" s="11"/>
      <c r="C117" s="12"/>
      <c r="D117" s="12" t="s">
        <v>118</v>
      </c>
      <c r="E117" s="18"/>
      <c r="F117" s="18"/>
      <c r="G117" s="31">
        <f t="shared" si="1"/>
        <v>0</v>
      </c>
    </row>
    <row r="118" spans="1:7" ht="12.75" customHeight="1" x14ac:dyDescent="0.25">
      <c r="A118" s="10"/>
      <c r="B118" s="11"/>
      <c r="C118" s="12"/>
      <c r="D118" s="12" t="s">
        <v>119</v>
      </c>
      <c r="E118" s="18"/>
      <c r="F118" s="18"/>
      <c r="G118" s="31">
        <f t="shared" si="1"/>
        <v>0</v>
      </c>
    </row>
    <row r="119" spans="1:7" x14ac:dyDescent="0.25">
      <c r="A119" s="10"/>
      <c r="B119" s="11"/>
      <c r="C119" s="14" t="s">
        <v>120</v>
      </c>
      <c r="D119" s="14"/>
      <c r="E119" s="15">
        <f>SUM(E120:E125)</f>
        <v>2174935</v>
      </c>
      <c r="F119" s="15">
        <f>SUM(F120:F125)</f>
        <v>1842546</v>
      </c>
      <c r="G119" s="32">
        <f t="shared" si="1"/>
        <v>4.9276476251604619E-3</v>
      </c>
    </row>
    <row r="120" spans="1:7" x14ac:dyDescent="0.25">
      <c r="A120" s="10"/>
      <c r="B120" s="11"/>
      <c r="C120" s="12"/>
      <c r="D120" s="12" t="s">
        <v>121</v>
      </c>
      <c r="E120" s="18">
        <v>1950920</v>
      </c>
      <c r="F120" s="18">
        <v>1640996</v>
      </c>
      <c r="G120" s="31">
        <f t="shared" si="1"/>
        <v>4.3886285836542572E-3</v>
      </c>
    </row>
    <row r="121" spans="1:7" ht="12.75" customHeight="1" x14ac:dyDescent="0.25">
      <c r="A121" s="10"/>
      <c r="B121" s="11"/>
      <c r="C121" s="12"/>
      <c r="D121" s="12" t="s">
        <v>122</v>
      </c>
      <c r="E121" s="18">
        <v>205365</v>
      </c>
      <c r="F121" s="18">
        <v>181900</v>
      </c>
      <c r="G121" s="31">
        <f t="shared" si="1"/>
        <v>4.8646769362430467E-4</v>
      </c>
    </row>
    <row r="122" spans="1:7" x14ac:dyDescent="0.25">
      <c r="A122" s="10"/>
      <c r="B122" s="11"/>
      <c r="C122" s="12"/>
      <c r="D122" s="12" t="s">
        <v>123</v>
      </c>
      <c r="E122" s="18">
        <v>18650</v>
      </c>
      <c r="F122" s="18">
        <v>19650</v>
      </c>
      <c r="G122" s="31">
        <f t="shared" si="1"/>
        <v>5.2551347881899874E-5</v>
      </c>
    </row>
    <row r="123" spans="1:7" x14ac:dyDescent="0.25">
      <c r="A123" s="10"/>
      <c r="B123" s="11"/>
      <c r="C123" s="12"/>
      <c r="D123" s="12" t="s">
        <v>124</v>
      </c>
      <c r="E123" s="18"/>
      <c r="F123" s="18"/>
      <c r="G123" s="31">
        <f t="shared" si="1"/>
        <v>0</v>
      </c>
    </row>
    <row r="124" spans="1:7" x14ac:dyDescent="0.25">
      <c r="A124" s="10"/>
      <c r="B124" s="11"/>
      <c r="C124" s="12"/>
      <c r="D124" s="12" t="s">
        <v>125</v>
      </c>
      <c r="E124" s="18"/>
      <c r="F124" s="18"/>
      <c r="G124" s="31">
        <f t="shared" si="1"/>
        <v>0</v>
      </c>
    </row>
    <row r="125" spans="1:7" ht="12.75" customHeight="1" x14ac:dyDescent="0.25">
      <c r="A125" s="10"/>
      <c r="B125" s="11"/>
      <c r="C125" s="12"/>
      <c r="D125" s="12" t="s">
        <v>126</v>
      </c>
      <c r="E125" s="18"/>
      <c r="F125" s="18"/>
      <c r="G125" s="31">
        <f t="shared" si="1"/>
        <v>0</v>
      </c>
    </row>
    <row r="126" spans="1:7" x14ac:dyDescent="0.25">
      <c r="A126" s="10"/>
      <c r="B126" s="11"/>
      <c r="C126" s="14" t="s">
        <v>127</v>
      </c>
      <c r="D126" s="14"/>
      <c r="E126" s="15">
        <f>SUM(E127:E134)</f>
        <v>60288</v>
      </c>
      <c r="F126" s="15">
        <f>SUM(F127:F134)</f>
        <v>55288</v>
      </c>
      <c r="G126" s="32">
        <f t="shared" si="1"/>
        <v>1.4786050492083868E-4</v>
      </c>
    </row>
    <row r="127" spans="1:7" ht="12.75" customHeight="1" x14ac:dyDescent="0.25">
      <c r="A127" s="10"/>
      <c r="B127" s="11"/>
      <c r="C127" s="12"/>
      <c r="D127" s="12" t="s">
        <v>128</v>
      </c>
      <c r="E127" s="18"/>
      <c r="F127" s="18"/>
      <c r="G127" s="31">
        <f t="shared" si="1"/>
        <v>0</v>
      </c>
    </row>
    <row r="128" spans="1:7" x14ac:dyDescent="0.25">
      <c r="A128" s="10"/>
      <c r="B128" s="11"/>
      <c r="C128" s="12"/>
      <c r="D128" s="12" t="s">
        <v>129</v>
      </c>
      <c r="E128" s="18"/>
      <c r="F128" s="18"/>
      <c r="G128" s="31">
        <f t="shared" si="1"/>
        <v>0</v>
      </c>
    </row>
    <row r="129" spans="1:7" x14ac:dyDescent="0.25">
      <c r="A129" s="10"/>
      <c r="B129" s="11"/>
      <c r="C129" s="12"/>
      <c r="D129" s="12" t="s">
        <v>130</v>
      </c>
      <c r="E129" s="18"/>
      <c r="F129" s="18"/>
      <c r="G129" s="31">
        <f t="shared" si="1"/>
        <v>0</v>
      </c>
    </row>
    <row r="130" spans="1:7" x14ac:dyDescent="0.25">
      <c r="A130" s="10"/>
      <c r="B130" s="11"/>
      <c r="C130" s="12"/>
      <c r="D130" s="12" t="s">
        <v>131</v>
      </c>
      <c r="E130" s="18">
        <v>60288</v>
      </c>
      <c r="F130" s="18">
        <v>55288</v>
      </c>
      <c r="G130" s="31">
        <f t="shared" si="1"/>
        <v>1.4786050492083868E-4</v>
      </c>
    </row>
    <row r="131" spans="1:7" x14ac:dyDescent="0.25">
      <c r="A131" s="10"/>
      <c r="B131" s="11"/>
      <c r="C131" s="12"/>
      <c r="D131" s="12" t="s">
        <v>132</v>
      </c>
      <c r="E131" s="18"/>
      <c r="F131" s="18"/>
      <c r="G131" s="31">
        <f t="shared" si="1"/>
        <v>0</v>
      </c>
    </row>
    <row r="132" spans="1:7" x14ac:dyDescent="0.25">
      <c r="A132" s="10"/>
      <c r="B132" s="11"/>
      <c r="C132" s="12"/>
      <c r="D132" s="12" t="s">
        <v>133</v>
      </c>
      <c r="E132" s="18"/>
      <c r="F132" s="18"/>
      <c r="G132" s="31">
        <f t="shared" si="1"/>
        <v>0</v>
      </c>
    </row>
    <row r="133" spans="1:7" ht="12.75" customHeight="1" x14ac:dyDescent="0.25">
      <c r="A133" s="10"/>
      <c r="B133" s="11"/>
      <c r="C133" s="12"/>
      <c r="D133" s="12" t="s">
        <v>134</v>
      </c>
      <c r="E133" s="18"/>
      <c r="F133" s="18"/>
      <c r="G133" s="31">
        <f t="shared" si="1"/>
        <v>0</v>
      </c>
    </row>
    <row r="134" spans="1:7" x14ac:dyDescent="0.25">
      <c r="A134" s="10"/>
      <c r="B134" s="11"/>
      <c r="C134" s="12"/>
      <c r="D134" s="12" t="s">
        <v>135</v>
      </c>
      <c r="E134" s="18"/>
      <c r="F134" s="18"/>
      <c r="G134" s="31">
        <f t="shared" si="1"/>
        <v>0</v>
      </c>
    </row>
    <row r="135" spans="1:7" x14ac:dyDescent="0.25">
      <c r="A135" s="10"/>
      <c r="B135" s="11"/>
      <c r="C135" s="14" t="s">
        <v>136</v>
      </c>
      <c r="D135" s="14"/>
      <c r="E135" s="15">
        <f>SUM(E136:E142)</f>
        <v>0</v>
      </c>
      <c r="F135" s="15">
        <f>SUM(F136:F142)</f>
        <v>0</v>
      </c>
      <c r="G135" s="31">
        <f t="shared" si="1"/>
        <v>0</v>
      </c>
    </row>
    <row r="136" spans="1:7" ht="12.75" customHeight="1" x14ac:dyDescent="0.25">
      <c r="A136" s="10"/>
      <c r="B136" s="11"/>
      <c r="C136" s="12"/>
      <c r="D136" s="12" t="s">
        <v>137</v>
      </c>
      <c r="E136" s="18"/>
      <c r="F136" s="18"/>
      <c r="G136" s="31">
        <f t="shared" ref="G136:G199" si="2">F136/$F$292</f>
        <v>0</v>
      </c>
    </row>
    <row r="137" spans="1:7" ht="12.75" customHeight="1" x14ac:dyDescent="0.25">
      <c r="A137" s="10"/>
      <c r="B137" s="11"/>
      <c r="C137" s="12"/>
      <c r="D137" s="12" t="s">
        <v>138</v>
      </c>
      <c r="E137" s="18"/>
      <c r="F137" s="18"/>
      <c r="G137" s="31">
        <f t="shared" si="2"/>
        <v>0</v>
      </c>
    </row>
    <row r="138" spans="1:7" x14ac:dyDescent="0.25">
      <c r="A138" s="10"/>
      <c r="B138" s="11"/>
      <c r="C138" s="12"/>
      <c r="D138" s="12" t="s">
        <v>139</v>
      </c>
      <c r="E138" s="18"/>
      <c r="F138" s="18"/>
      <c r="G138" s="31">
        <f t="shared" si="2"/>
        <v>0</v>
      </c>
    </row>
    <row r="139" spans="1:7" x14ac:dyDescent="0.25">
      <c r="A139" s="10"/>
      <c r="B139" s="11"/>
      <c r="C139" s="12"/>
      <c r="D139" s="12" t="s">
        <v>140</v>
      </c>
      <c r="E139" s="18"/>
      <c r="F139" s="18"/>
      <c r="G139" s="31">
        <f t="shared" si="2"/>
        <v>0</v>
      </c>
    </row>
    <row r="140" spans="1:7" x14ac:dyDescent="0.25">
      <c r="A140" s="10"/>
      <c r="B140" s="11"/>
      <c r="C140" s="12"/>
      <c r="D140" s="12" t="s">
        <v>141</v>
      </c>
      <c r="E140" s="18"/>
      <c r="F140" s="18"/>
      <c r="G140" s="31">
        <f t="shared" si="2"/>
        <v>0</v>
      </c>
    </row>
    <row r="141" spans="1:7" x14ac:dyDescent="0.25">
      <c r="A141" s="10"/>
      <c r="B141" s="11"/>
      <c r="C141" s="12"/>
      <c r="D141" s="12" t="s">
        <v>142</v>
      </c>
      <c r="E141" s="18"/>
      <c r="F141" s="18"/>
      <c r="G141" s="31">
        <f t="shared" si="2"/>
        <v>0</v>
      </c>
    </row>
    <row r="142" spans="1:7" ht="12.75" customHeight="1" x14ac:dyDescent="0.25">
      <c r="A142" s="10"/>
      <c r="B142" s="11"/>
      <c r="C142" s="12"/>
      <c r="D142" s="12" t="s">
        <v>143</v>
      </c>
      <c r="E142" s="18"/>
      <c r="F142" s="18"/>
      <c r="G142" s="31">
        <f t="shared" si="2"/>
        <v>0</v>
      </c>
    </row>
    <row r="143" spans="1:7" x14ac:dyDescent="0.25">
      <c r="A143" s="10"/>
      <c r="B143" s="11"/>
      <c r="C143" s="14" t="s">
        <v>144</v>
      </c>
      <c r="D143" s="14"/>
      <c r="E143" s="15">
        <f>E144</f>
        <v>3671401</v>
      </c>
      <c r="F143" s="15">
        <f>F144</f>
        <v>3375019</v>
      </c>
      <c r="G143" s="32">
        <f t="shared" si="2"/>
        <v>9.0260456782199402E-3</v>
      </c>
    </row>
    <row r="144" spans="1:7" x14ac:dyDescent="0.25">
      <c r="A144" s="10"/>
      <c r="B144" s="11"/>
      <c r="C144" s="12"/>
      <c r="D144" s="12" t="s">
        <v>145</v>
      </c>
      <c r="E144" s="18">
        <v>3671401</v>
      </c>
      <c r="F144" s="18">
        <v>3375019</v>
      </c>
      <c r="G144" s="31">
        <f t="shared" si="2"/>
        <v>9.0260456782199402E-3</v>
      </c>
    </row>
    <row r="145" spans="1:7" x14ac:dyDescent="0.25">
      <c r="A145" s="10"/>
      <c r="B145" s="19"/>
      <c r="C145" s="14"/>
      <c r="D145" s="14"/>
      <c r="E145" s="20"/>
      <c r="F145" s="20"/>
      <c r="G145" s="31">
        <f t="shared" si="2"/>
        <v>0</v>
      </c>
    </row>
    <row r="146" spans="1:7" x14ac:dyDescent="0.25">
      <c r="A146" s="10"/>
      <c r="B146" s="21" t="s">
        <v>146</v>
      </c>
      <c r="C146" s="22"/>
      <c r="D146" s="22"/>
      <c r="E146" s="23">
        <f>E147+E156+E166+E175</f>
        <v>36854886</v>
      </c>
      <c r="F146" s="23">
        <f>F147+F156+F166+F175</f>
        <v>32674942</v>
      </c>
      <c r="G146" s="32">
        <f t="shared" si="2"/>
        <v>8.7384847026101845E-2</v>
      </c>
    </row>
    <row r="147" spans="1:7" x14ac:dyDescent="0.25">
      <c r="A147" s="10"/>
      <c r="B147" s="11"/>
      <c r="C147" s="14" t="s">
        <v>147</v>
      </c>
      <c r="D147" s="14"/>
      <c r="E147" s="15">
        <f>SUM(E148:E155)</f>
        <v>10920413</v>
      </c>
      <c r="F147" s="15">
        <f>SUM(F148:F155)</f>
        <v>9906624</v>
      </c>
      <c r="G147" s="32">
        <f t="shared" si="2"/>
        <v>2.6493966623876763E-2</v>
      </c>
    </row>
    <row r="148" spans="1:7" x14ac:dyDescent="0.25">
      <c r="A148" s="10"/>
      <c r="B148" s="11"/>
      <c r="C148" s="12"/>
      <c r="D148" s="12" t="s">
        <v>148</v>
      </c>
      <c r="E148" s="18">
        <v>6791833</v>
      </c>
      <c r="F148" s="18">
        <v>6043057</v>
      </c>
      <c r="G148" s="31">
        <f t="shared" si="2"/>
        <v>1.6161363393239196E-2</v>
      </c>
    </row>
    <row r="149" spans="1:7" x14ac:dyDescent="0.25">
      <c r="A149" s="10"/>
      <c r="B149" s="11"/>
      <c r="C149" s="12"/>
      <c r="D149" s="12" t="s">
        <v>149</v>
      </c>
      <c r="E149" s="18">
        <v>3002664</v>
      </c>
      <c r="F149" s="18">
        <v>2765938</v>
      </c>
      <c r="G149" s="31">
        <f t="shared" si="2"/>
        <v>7.3971384253316216E-3</v>
      </c>
    </row>
    <row r="150" spans="1:7" x14ac:dyDescent="0.25">
      <c r="A150" s="10"/>
      <c r="B150" s="11"/>
      <c r="C150" s="12"/>
      <c r="D150" s="12" t="s">
        <v>150</v>
      </c>
      <c r="E150" s="18">
        <v>921455</v>
      </c>
      <c r="F150" s="18">
        <v>681687</v>
      </c>
      <c r="G150" s="31">
        <f t="shared" si="2"/>
        <v>1.8230824775353016E-3</v>
      </c>
    </row>
    <row r="151" spans="1:7" x14ac:dyDescent="0.25">
      <c r="A151" s="10"/>
      <c r="B151" s="11"/>
      <c r="C151" s="12"/>
      <c r="D151" s="12" t="s">
        <v>151</v>
      </c>
      <c r="E151" s="18"/>
      <c r="F151" s="18">
        <v>30000</v>
      </c>
      <c r="G151" s="31">
        <f t="shared" si="2"/>
        <v>8.0231065468549417E-5</v>
      </c>
    </row>
    <row r="152" spans="1:7" ht="12.75" customHeight="1" x14ac:dyDescent="0.25">
      <c r="A152" s="10"/>
      <c r="B152" s="11"/>
      <c r="C152" s="12"/>
      <c r="D152" s="12" t="s">
        <v>152</v>
      </c>
      <c r="E152" s="18"/>
      <c r="F152" s="18"/>
      <c r="G152" s="31">
        <f t="shared" si="2"/>
        <v>0</v>
      </c>
    </row>
    <row r="153" spans="1:7" ht="12.75" customHeight="1" x14ac:dyDescent="0.25">
      <c r="A153" s="10"/>
      <c r="B153" s="11"/>
      <c r="C153" s="12"/>
      <c r="D153" s="12" t="s">
        <v>153</v>
      </c>
      <c r="E153" s="18"/>
      <c r="F153" s="18"/>
      <c r="G153" s="31">
        <f t="shared" si="2"/>
        <v>0</v>
      </c>
    </row>
    <row r="154" spans="1:7" x14ac:dyDescent="0.25">
      <c r="A154" s="10"/>
      <c r="B154" s="11"/>
      <c r="C154" s="12"/>
      <c r="D154" s="12" t="s">
        <v>154</v>
      </c>
      <c r="E154" s="18">
        <v>204461</v>
      </c>
      <c r="F154" s="18">
        <v>385942</v>
      </c>
      <c r="G154" s="31">
        <f t="shared" si="2"/>
        <v>1.0321512623020967E-3</v>
      </c>
    </row>
    <row r="155" spans="1:7" ht="12.75" customHeight="1" x14ac:dyDescent="0.25">
      <c r="A155" s="10"/>
      <c r="B155" s="11"/>
      <c r="C155" s="12"/>
      <c r="D155" s="12" t="s">
        <v>155</v>
      </c>
      <c r="E155" s="18"/>
      <c r="F155" s="18"/>
      <c r="G155" s="31">
        <f t="shared" si="2"/>
        <v>0</v>
      </c>
    </row>
    <row r="156" spans="1:7" x14ac:dyDescent="0.25">
      <c r="A156" s="10"/>
      <c r="B156" s="11"/>
      <c r="C156" s="14" t="s">
        <v>156</v>
      </c>
      <c r="D156" s="14"/>
      <c r="E156" s="15">
        <f>SUM(E157:E165)</f>
        <v>9725190</v>
      </c>
      <c r="F156" s="15">
        <f>SUM(F157:F165)</f>
        <v>8930670</v>
      </c>
      <c r="G156" s="32">
        <f t="shared" si="2"/>
        <v>2.388390564826701E-2</v>
      </c>
    </row>
    <row r="157" spans="1:7" ht="12.75" customHeight="1" x14ac:dyDescent="0.25">
      <c r="A157" s="10"/>
      <c r="B157" s="11"/>
      <c r="C157" s="12"/>
      <c r="D157" s="12" t="s">
        <v>157</v>
      </c>
      <c r="E157" s="18">
        <v>459269</v>
      </c>
      <c r="F157" s="18">
        <v>104510</v>
      </c>
      <c r="G157" s="31">
        <f t="shared" si="2"/>
        <v>2.7949828840393668E-4</v>
      </c>
    </row>
    <row r="158" spans="1:7" x14ac:dyDescent="0.25">
      <c r="A158" s="10"/>
      <c r="B158" s="11"/>
      <c r="C158" s="12"/>
      <c r="D158" s="12" t="s">
        <v>158</v>
      </c>
      <c r="E158" s="18">
        <v>2866422</v>
      </c>
      <c r="F158" s="18">
        <v>2905244</v>
      </c>
      <c r="G158" s="31">
        <f t="shared" si="2"/>
        <v>7.7696940522036803E-3</v>
      </c>
    </row>
    <row r="159" spans="1:7" x14ac:dyDescent="0.25">
      <c r="A159" s="10"/>
      <c r="B159" s="11"/>
      <c r="C159" s="12"/>
      <c r="D159" s="12" t="s">
        <v>159</v>
      </c>
      <c r="E159" s="18">
        <v>1442713</v>
      </c>
      <c r="F159" s="18">
        <v>1170447</v>
      </c>
      <c r="G159" s="31">
        <f t="shared" si="2"/>
        <v>3.130206996148909E-3</v>
      </c>
    </row>
    <row r="160" spans="1:7" x14ac:dyDescent="0.25">
      <c r="A160" s="10"/>
      <c r="B160" s="11"/>
      <c r="C160" s="12"/>
      <c r="D160" s="12" t="s">
        <v>160</v>
      </c>
      <c r="E160" s="18">
        <v>4956786</v>
      </c>
      <c r="F160" s="18">
        <v>4750469</v>
      </c>
      <c r="G160" s="31">
        <f t="shared" si="2"/>
        <v>1.2704506311510483E-2</v>
      </c>
    </row>
    <row r="161" spans="1:7" ht="12.75" customHeight="1" x14ac:dyDescent="0.25">
      <c r="A161" s="10"/>
      <c r="B161" s="11"/>
      <c r="C161" s="12"/>
      <c r="D161" s="12" t="s">
        <v>161</v>
      </c>
      <c r="E161" s="18"/>
      <c r="F161" s="18"/>
      <c r="G161" s="31">
        <f t="shared" si="2"/>
        <v>0</v>
      </c>
    </row>
    <row r="162" spans="1:7" x14ac:dyDescent="0.25">
      <c r="A162" s="10"/>
      <c r="B162" s="11"/>
      <c r="C162" s="12"/>
      <c r="D162" s="12" t="s">
        <v>162</v>
      </c>
      <c r="E162" s="18"/>
      <c r="F162" s="18"/>
      <c r="G162" s="31">
        <f t="shared" si="2"/>
        <v>0</v>
      </c>
    </row>
    <row r="163" spans="1:7" ht="12.75" customHeight="1" x14ac:dyDescent="0.25">
      <c r="A163" s="10"/>
      <c r="B163" s="11"/>
      <c r="C163" s="12"/>
      <c r="D163" s="12" t="s">
        <v>163</v>
      </c>
      <c r="E163" s="18"/>
      <c r="F163" s="18"/>
      <c r="G163" s="31">
        <f t="shared" si="2"/>
        <v>0</v>
      </c>
    </row>
    <row r="164" spans="1:7" x14ac:dyDescent="0.25">
      <c r="A164" s="10"/>
      <c r="B164" s="11"/>
      <c r="C164" s="12"/>
      <c r="D164" s="12" t="s">
        <v>164</v>
      </c>
      <c r="E164" s="18"/>
      <c r="F164" s="18"/>
      <c r="G164" s="31">
        <f t="shared" si="2"/>
        <v>0</v>
      </c>
    </row>
    <row r="165" spans="1:7" ht="12.75" customHeight="1" x14ac:dyDescent="0.25">
      <c r="A165" s="10"/>
      <c r="B165" s="11"/>
      <c r="C165" s="12"/>
      <c r="D165" s="12" t="s">
        <v>165</v>
      </c>
      <c r="E165" s="18"/>
      <c r="F165" s="18"/>
      <c r="G165" s="31">
        <f t="shared" si="2"/>
        <v>0</v>
      </c>
    </row>
    <row r="166" spans="1:7" x14ac:dyDescent="0.25">
      <c r="A166" s="10"/>
      <c r="B166" s="11"/>
      <c r="C166" s="14" t="s">
        <v>166</v>
      </c>
      <c r="D166" s="14"/>
      <c r="E166" s="15">
        <f>SUM(E167:E174)</f>
        <v>12511969</v>
      </c>
      <c r="F166" s="15">
        <f>SUM(F167:F174)</f>
        <v>10326698</v>
      </c>
      <c r="G166" s="32">
        <f t="shared" si="2"/>
        <v>2.7617399443731278E-2</v>
      </c>
    </row>
    <row r="167" spans="1:7" x14ac:dyDescent="0.25">
      <c r="A167" s="10"/>
      <c r="B167" s="11"/>
      <c r="C167" s="12"/>
      <c r="D167" s="12" t="s">
        <v>167</v>
      </c>
      <c r="E167" s="18">
        <v>9657609</v>
      </c>
      <c r="F167" s="18">
        <v>9384506</v>
      </c>
      <c r="G167" s="31">
        <f t="shared" si="2"/>
        <v>2.5097630509199827E-2</v>
      </c>
    </row>
    <row r="168" spans="1:7" x14ac:dyDescent="0.25">
      <c r="A168" s="10"/>
      <c r="B168" s="11"/>
      <c r="C168" s="12"/>
      <c r="D168" s="12" t="s">
        <v>168</v>
      </c>
      <c r="E168" s="18">
        <v>320209</v>
      </c>
      <c r="F168" s="18">
        <v>111239</v>
      </c>
      <c r="G168" s="31">
        <f t="shared" si="2"/>
        <v>2.9749411638853231E-4</v>
      </c>
    </row>
    <row r="169" spans="1:7" ht="12.75" customHeight="1" x14ac:dyDescent="0.25">
      <c r="A169" s="10"/>
      <c r="B169" s="11"/>
      <c r="C169" s="12"/>
      <c r="D169" s="12" t="s">
        <v>169</v>
      </c>
      <c r="E169" s="18">
        <v>2534151</v>
      </c>
      <c r="F169" s="18">
        <v>830953</v>
      </c>
      <c r="G169" s="31">
        <f t="shared" si="2"/>
        <v>2.2222748181429182E-3</v>
      </c>
    </row>
    <row r="170" spans="1:7" x14ac:dyDescent="0.25">
      <c r="A170" s="10"/>
      <c r="B170" s="11"/>
      <c r="C170" s="12"/>
      <c r="D170" s="12" t="s">
        <v>170</v>
      </c>
      <c r="E170" s="18"/>
      <c r="F170" s="18"/>
      <c r="G170" s="31">
        <f t="shared" si="2"/>
        <v>0</v>
      </c>
    </row>
    <row r="171" spans="1:7" x14ac:dyDescent="0.25">
      <c r="A171" s="10"/>
      <c r="B171" s="11"/>
      <c r="C171" s="12"/>
      <c r="D171" s="12" t="s">
        <v>171</v>
      </c>
      <c r="E171" s="18"/>
      <c r="F171" s="18"/>
      <c r="G171" s="31">
        <f t="shared" si="2"/>
        <v>0</v>
      </c>
    </row>
    <row r="172" spans="1:7" ht="12.75" customHeight="1" x14ac:dyDescent="0.25">
      <c r="A172" s="10"/>
      <c r="B172" s="11"/>
      <c r="C172" s="12"/>
      <c r="D172" s="12" t="s">
        <v>172</v>
      </c>
      <c r="E172" s="18"/>
      <c r="F172" s="18"/>
      <c r="G172" s="31">
        <f t="shared" si="2"/>
        <v>0</v>
      </c>
    </row>
    <row r="173" spans="1:7" x14ac:dyDescent="0.25">
      <c r="A173" s="10"/>
      <c r="B173" s="11"/>
      <c r="C173" s="12"/>
      <c r="D173" s="12" t="s">
        <v>173</v>
      </c>
      <c r="E173" s="18"/>
      <c r="F173" s="18"/>
      <c r="G173" s="31">
        <f t="shared" si="2"/>
        <v>0</v>
      </c>
    </row>
    <row r="174" spans="1:7" ht="12.75" customHeight="1" x14ac:dyDescent="0.25">
      <c r="A174" s="10"/>
      <c r="B174" s="11"/>
      <c r="C174" s="12"/>
      <c r="D174" s="12" t="s">
        <v>174</v>
      </c>
      <c r="E174" s="18"/>
      <c r="F174" s="18"/>
      <c r="G174" s="31">
        <f t="shared" si="2"/>
        <v>0</v>
      </c>
    </row>
    <row r="175" spans="1:7" x14ac:dyDescent="0.25">
      <c r="A175" s="10"/>
      <c r="B175" s="11"/>
      <c r="C175" s="14" t="s">
        <v>175</v>
      </c>
      <c r="D175" s="14"/>
      <c r="E175" s="15">
        <f>E176</f>
        <v>3697314</v>
      </c>
      <c r="F175" s="15">
        <f>F176</f>
        <v>3510950</v>
      </c>
      <c r="G175" s="32">
        <f t="shared" si="2"/>
        <v>9.3895753102267859E-3</v>
      </c>
    </row>
    <row r="176" spans="1:7" x14ac:dyDescent="0.25">
      <c r="A176" s="10"/>
      <c r="B176" s="11"/>
      <c r="C176" s="12"/>
      <c r="D176" s="12" t="s">
        <v>176</v>
      </c>
      <c r="E176" s="18">
        <v>3697314</v>
      </c>
      <c r="F176" s="18">
        <v>3510950</v>
      </c>
      <c r="G176" s="31">
        <f t="shared" si="2"/>
        <v>9.3895753102267859E-3</v>
      </c>
    </row>
    <row r="177" spans="1:7" x14ac:dyDescent="0.25">
      <c r="A177" s="10"/>
      <c r="B177" s="19"/>
      <c r="C177" s="14"/>
      <c r="D177" s="14"/>
      <c r="E177" s="20"/>
      <c r="F177" s="20"/>
      <c r="G177" s="31">
        <f t="shared" si="2"/>
        <v>0</v>
      </c>
    </row>
    <row r="178" spans="1:7" x14ac:dyDescent="0.25">
      <c r="A178" s="10"/>
      <c r="B178" s="21" t="s">
        <v>177</v>
      </c>
      <c r="C178" s="22"/>
      <c r="D178" s="22"/>
      <c r="E178" s="23">
        <f>E179+E185+E192+E199+E206</f>
        <v>4220619</v>
      </c>
      <c r="F178" s="23">
        <f>F179+F185+F192+F199+F206</f>
        <v>4192868</v>
      </c>
      <c r="G178" s="32">
        <f t="shared" si="2"/>
        <v>1.1213275566966196E-2</v>
      </c>
    </row>
    <row r="179" spans="1:7" x14ac:dyDescent="0.25">
      <c r="A179" s="10"/>
      <c r="B179" s="11"/>
      <c r="C179" s="14" t="s">
        <v>178</v>
      </c>
      <c r="D179" s="14"/>
      <c r="E179" s="15">
        <f>SUM(E180:E184)</f>
        <v>0</v>
      </c>
      <c r="F179" s="15">
        <f>SUM(F180:F184)</f>
        <v>0</v>
      </c>
      <c r="G179" s="31">
        <f t="shared" si="2"/>
        <v>0</v>
      </c>
    </row>
    <row r="180" spans="1:7" x14ac:dyDescent="0.25">
      <c r="A180" s="10"/>
      <c r="B180" s="11"/>
      <c r="C180" s="12"/>
      <c r="D180" s="12" t="s">
        <v>179</v>
      </c>
      <c r="E180" s="18"/>
      <c r="F180" s="18"/>
      <c r="G180" s="31">
        <f t="shared" si="2"/>
        <v>0</v>
      </c>
    </row>
    <row r="181" spans="1:7" x14ac:dyDescent="0.25">
      <c r="A181" s="10"/>
      <c r="B181" s="11"/>
      <c r="C181" s="12"/>
      <c r="D181" s="12" t="s">
        <v>180</v>
      </c>
      <c r="E181" s="18"/>
      <c r="F181" s="18"/>
      <c r="G181" s="31">
        <f t="shared" si="2"/>
        <v>0</v>
      </c>
    </row>
    <row r="182" spans="1:7" ht="12.75" customHeight="1" x14ac:dyDescent="0.25">
      <c r="A182" s="10"/>
      <c r="B182" s="11"/>
      <c r="C182" s="12"/>
      <c r="D182" s="12" t="s">
        <v>181</v>
      </c>
      <c r="E182" s="18"/>
      <c r="F182" s="18"/>
      <c r="G182" s="31">
        <f t="shared" si="2"/>
        <v>0</v>
      </c>
    </row>
    <row r="183" spans="1:7" x14ac:dyDescent="0.25">
      <c r="A183" s="10"/>
      <c r="B183" s="11"/>
      <c r="C183" s="12"/>
      <c r="D183" s="12" t="s">
        <v>182</v>
      </c>
      <c r="E183" s="18"/>
      <c r="F183" s="18"/>
      <c r="G183" s="31">
        <f t="shared" si="2"/>
        <v>0</v>
      </c>
    </row>
    <row r="184" spans="1:7" ht="12.75" customHeight="1" x14ac:dyDescent="0.25">
      <c r="A184" s="10"/>
      <c r="B184" s="11"/>
      <c r="C184" s="12"/>
      <c r="D184" s="12" t="s">
        <v>183</v>
      </c>
      <c r="E184" s="18"/>
      <c r="F184" s="18"/>
      <c r="G184" s="31">
        <f t="shared" si="2"/>
        <v>0</v>
      </c>
    </row>
    <row r="185" spans="1:7" x14ac:dyDescent="0.25">
      <c r="A185" s="10"/>
      <c r="B185" s="11"/>
      <c r="C185" s="14" t="s">
        <v>184</v>
      </c>
      <c r="D185" s="14"/>
      <c r="E185" s="15">
        <f>SUM(E186:E191)</f>
        <v>0</v>
      </c>
      <c r="F185" s="15">
        <f>SUM(F186:F191)</f>
        <v>0</v>
      </c>
      <c r="G185" s="31">
        <f t="shared" si="2"/>
        <v>0</v>
      </c>
    </row>
    <row r="186" spans="1:7" ht="12.75" customHeight="1" x14ac:dyDescent="0.25">
      <c r="A186" s="10"/>
      <c r="B186" s="11"/>
      <c r="C186" s="12"/>
      <c r="D186" s="12" t="s">
        <v>185</v>
      </c>
      <c r="E186" s="18"/>
      <c r="F186" s="18"/>
      <c r="G186" s="31">
        <f t="shared" si="2"/>
        <v>0</v>
      </c>
    </row>
    <row r="187" spans="1:7" x14ac:dyDescent="0.25">
      <c r="A187" s="10"/>
      <c r="B187" s="11"/>
      <c r="C187" s="12"/>
      <c r="D187" s="12" t="s">
        <v>186</v>
      </c>
      <c r="E187" s="18"/>
      <c r="F187" s="18"/>
      <c r="G187" s="31">
        <f t="shared" si="2"/>
        <v>0</v>
      </c>
    </row>
    <row r="188" spans="1:7" x14ac:dyDescent="0.25">
      <c r="A188" s="10"/>
      <c r="B188" s="11"/>
      <c r="C188" s="12"/>
      <c r="D188" s="12" t="s">
        <v>187</v>
      </c>
      <c r="E188" s="18"/>
      <c r="F188" s="18"/>
      <c r="G188" s="31">
        <f t="shared" si="2"/>
        <v>0</v>
      </c>
    </row>
    <row r="189" spans="1:7" ht="12.75" customHeight="1" x14ac:dyDescent="0.25">
      <c r="A189" s="10"/>
      <c r="B189" s="11"/>
      <c r="C189" s="12"/>
      <c r="D189" s="12" t="s">
        <v>188</v>
      </c>
      <c r="E189" s="18"/>
      <c r="F189" s="18"/>
      <c r="G189" s="31">
        <f t="shared" si="2"/>
        <v>0</v>
      </c>
    </row>
    <row r="190" spans="1:7" x14ac:dyDescent="0.25">
      <c r="A190" s="10"/>
      <c r="B190" s="11"/>
      <c r="C190" s="12"/>
      <c r="D190" s="12" t="s">
        <v>189</v>
      </c>
      <c r="E190" s="18"/>
      <c r="F190" s="18"/>
      <c r="G190" s="31">
        <f t="shared" si="2"/>
        <v>0</v>
      </c>
    </row>
    <row r="191" spans="1:7" ht="12.75" customHeight="1" x14ac:dyDescent="0.25">
      <c r="A191" s="10"/>
      <c r="B191" s="11"/>
      <c r="C191" s="12"/>
      <c r="D191" s="12" t="s">
        <v>190</v>
      </c>
      <c r="E191" s="18"/>
      <c r="F191" s="18"/>
      <c r="G191" s="31">
        <f t="shared" si="2"/>
        <v>0</v>
      </c>
    </row>
    <row r="192" spans="1:7" x14ac:dyDescent="0.25">
      <c r="A192" s="10"/>
      <c r="B192" s="11"/>
      <c r="C192" s="14" t="s">
        <v>191</v>
      </c>
      <c r="D192" s="14"/>
      <c r="E192" s="15">
        <f>SUM(E193:E198)</f>
        <v>2117399</v>
      </c>
      <c r="F192" s="15">
        <f>SUM(F193:F198)</f>
        <v>2252384</v>
      </c>
      <c r="G192" s="32">
        <f t="shared" si="2"/>
        <v>6.0237056054771075E-3</v>
      </c>
    </row>
    <row r="193" spans="1:7" x14ac:dyDescent="0.25">
      <c r="A193" s="10"/>
      <c r="B193" s="11"/>
      <c r="C193" s="12"/>
      <c r="D193" s="12" t="s">
        <v>192</v>
      </c>
      <c r="E193" s="18">
        <v>1694443</v>
      </c>
      <c r="F193" s="18">
        <v>1839554</v>
      </c>
      <c r="G193" s="31">
        <f t="shared" si="2"/>
        <v>4.9196459135643989E-3</v>
      </c>
    </row>
    <row r="194" spans="1:7" x14ac:dyDescent="0.25">
      <c r="A194" s="10"/>
      <c r="B194" s="11"/>
      <c r="C194" s="12"/>
      <c r="D194" s="12" t="s">
        <v>193</v>
      </c>
      <c r="E194" s="18">
        <v>422956</v>
      </c>
      <c r="F194" s="18">
        <v>395830</v>
      </c>
      <c r="G194" s="31">
        <f t="shared" si="2"/>
        <v>1.0585954214805307E-3</v>
      </c>
    </row>
    <row r="195" spans="1:7" ht="12.75" customHeight="1" x14ac:dyDescent="0.25">
      <c r="A195" s="10"/>
      <c r="B195" s="11"/>
      <c r="C195" s="12"/>
      <c r="D195" s="12" t="s">
        <v>194</v>
      </c>
      <c r="E195" s="18"/>
      <c r="F195" s="18">
        <v>17000</v>
      </c>
      <c r="G195" s="31">
        <f t="shared" si="2"/>
        <v>4.5464270432178005E-5</v>
      </c>
    </row>
    <row r="196" spans="1:7" ht="12.75" customHeight="1" x14ac:dyDescent="0.25">
      <c r="A196" s="10"/>
      <c r="B196" s="11"/>
      <c r="C196" s="12"/>
      <c r="D196" s="12" t="s">
        <v>195</v>
      </c>
      <c r="E196" s="18"/>
      <c r="F196" s="18"/>
      <c r="G196" s="31">
        <f t="shared" si="2"/>
        <v>0</v>
      </c>
    </row>
    <row r="197" spans="1:7" ht="12.75" customHeight="1" x14ac:dyDescent="0.25">
      <c r="A197" s="10"/>
      <c r="B197" s="11"/>
      <c r="C197" s="12"/>
      <c r="D197" s="12" t="s">
        <v>196</v>
      </c>
      <c r="E197" s="18"/>
      <c r="F197" s="18"/>
      <c r="G197" s="31">
        <f t="shared" si="2"/>
        <v>0</v>
      </c>
    </row>
    <row r="198" spans="1:7" ht="12.75" customHeight="1" x14ac:dyDescent="0.25">
      <c r="A198" s="10"/>
      <c r="B198" s="11"/>
      <c r="C198" s="12"/>
      <c r="D198" s="12" t="s">
        <v>197</v>
      </c>
      <c r="E198" s="18"/>
      <c r="F198" s="18"/>
      <c r="G198" s="31">
        <f t="shared" si="2"/>
        <v>0</v>
      </c>
    </row>
    <row r="199" spans="1:7" x14ac:dyDescent="0.25">
      <c r="A199" s="10"/>
      <c r="B199" s="11"/>
      <c r="C199" s="14" t="s">
        <v>198</v>
      </c>
      <c r="D199" s="14"/>
      <c r="E199" s="15">
        <f>SUM(E200:E205)</f>
        <v>1744125</v>
      </c>
      <c r="F199" s="15">
        <f>SUM(F200:F205)</f>
        <v>1604458</v>
      </c>
      <c r="G199" s="32">
        <f t="shared" si="2"/>
        <v>4.2909124946512627E-3</v>
      </c>
    </row>
    <row r="200" spans="1:7" x14ac:dyDescent="0.25">
      <c r="A200" s="10"/>
      <c r="B200" s="11"/>
      <c r="C200" s="12"/>
      <c r="D200" s="12" t="s">
        <v>199</v>
      </c>
      <c r="E200" s="18">
        <v>226695</v>
      </c>
      <c r="F200" s="18">
        <v>235769</v>
      </c>
      <c r="G200" s="31">
        <f t="shared" ref="G200:G263" si="3">F200/$F$292</f>
        <v>6.3053326914848092E-4</v>
      </c>
    </row>
    <row r="201" spans="1:7" x14ac:dyDescent="0.25">
      <c r="A201" s="10"/>
      <c r="B201" s="11"/>
      <c r="C201" s="12"/>
      <c r="D201" s="12" t="s">
        <v>200</v>
      </c>
      <c r="E201" s="18">
        <v>52800</v>
      </c>
      <c r="F201" s="18">
        <v>38000</v>
      </c>
      <c r="G201" s="31">
        <f t="shared" si="3"/>
        <v>1.016260162601626E-4</v>
      </c>
    </row>
    <row r="202" spans="1:7" x14ac:dyDescent="0.25">
      <c r="A202" s="10"/>
      <c r="B202" s="11"/>
      <c r="C202" s="12"/>
      <c r="D202" s="12" t="s">
        <v>201</v>
      </c>
      <c r="E202" s="18">
        <v>1464630</v>
      </c>
      <c r="F202" s="18">
        <v>1330689</v>
      </c>
      <c r="G202" s="31">
        <f t="shared" si="3"/>
        <v>3.5587532092426189E-3</v>
      </c>
    </row>
    <row r="203" spans="1:7" ht="12.75" customHeight="1" x14ac:dyDescent="0.25">
      <c r="A203" s="10"/>
      <c r="B203" s="11"/>
      <c r="C203" s="12"/>
      <c r="D203" s="12" t="s">
        <v>202</v>
      </c>
      <c r="E203" s="18"/>
      <c r="F203" s="18"/>
      <c r="G203" s="31">
        <f t="shared" si="3"/>
        <v>0</v>
      </c>
    </row>
    <row r="204" spans="1:7" x14ac:dyDescent="0.25">
      <c r="A204" s="10"/>
      <c r="B204" s="11"/>
      <c r="C204" s="12"/>
      <c r="D204" s="12" t="s">
        <v>203</v>
      </c>
      <c r="E204" s="18"/>
      <c r="F204" s="18"/>
      <c r="G204" s="31">
        <f t="shared" si="3"/>
        <v>0</v>
      </c>
    </row>
    <row r="205" spans="1:7" ht="12.75" customHeight="1" x14ac:dyDescent="0.25">
      <c r="A205" s="10"/>
      <c r="B205" s="11"/>
      <c r="C205" s="12"/>
      <c r="D205" s="12" t="s">
        <v>204</v>
      </c>
      <c r="E205" s="18"/>
      <c r="F205" s="18"/>
      <c r="G205" s="31">
        <f t="shared" si="3"/>
        <v>0</v>
      </c>
    </row>
    <row r="206" spans="1:7" x14ac:dyDescent="0.25">
      <c r="A206" s="10"/>
      <c r="B206" s="11"/>
      <c r="C206" s="14" t="s">
        <v>205</v>
      </c>
      <c r="D206" s="14"/>
      <c r="E206" s="15">
        <f>E207</f>
        <v>359095</v>
      </c>
      <c r="F206" s="15">
        <f>F207</f>
        <v>336026</v>
      </c>
      <c r="G206" s="32">
        <f t="shared" si="3"/>
        <v>8.9865746683782629E-4</v>
      </c>
    </row>
    <row r="207" spans="1:7" x14ac:dyDescent="0.25">
      <c r="A207" s="10"/>
      <c r="B207" s="11"/>
      <c r="C207" s="12"/>
      <c r="D207" s="12" t="s">
        <v>206</v>
      </c>
      <c r="E207" s="18">
        <v>359095</v>
      </c>
      <c r="F207" s="18">
        <v>336026</v>
      </c>
      <c r="G207" s="31">
        <f t="shared" si="3"/>
        <v>8.9865746683782629E-4</v>
      </c>
    </row>
    <row r="208" spans="1:7" x14ac:dyDescent="0.25">
      <c r="A208" s="10"/>
      <c r="B208" s="19"/>
      <c r="C208" s="14"/>
      <c r="D208" s="14"/>
      <c r="E208" s="20"/>
      <c r="F208" s="20"/>
      <c r="G208" s="31">
        <f t="shared" si="3"/>
        <v>0</v>
      </c>
    </row>
    <row r="209" spans="1:7" ht="27" customHeight="1" x14ac:dyDescent="0.25">
      <c r="A209" s="10"/>
      <c r="B209" s="21" t="s">
        <v>207</v>
      </c>
      <c r="C209" s="22"/>
      <c r="D209" s="22"/>
      <c r="E209" s="23">
        <f>E210+E213+E215</f>
        <v>136338383</v>
      </c>
      <c r="F209" s="23">
        <f>F210+F213+F215</f>
        <v>157170023</v>
      </c>
      <c r="G209" s="32">
        <f t="shared" si="3"/>
        <v>0.42033061350021395</v>
      </c>
    </row>
    <row r="210" spans="1:7" x14ac:dyDescent="0.25">
      <c r="A210" s="10"/>
      <c r="B210" s="11"/>
      <c r="C210" s="14" t="s">
        <v>208</v>
      </c>
      <c r="D210" s="14"/>
      <c r="E210" s="15">
        <f>E211+E212</f>
        <v>130988433</v>
      </c>
      <c r="F210" s="15">
        <f>F211+F212</f>
        <v>151346345</v>
      </c>
      <c r="G210" s="32">
        <f t="shared" si="3"/>
        <v>0.40475595047068891</v>
      </c>
    </row>
    <row r="211" spans="1:7" x14ac:dyDescent="0.25">
      <c r="A211" s="10"/>
      <c r="B211" s="11"/>
      <c r="C211" s="12"/>
      <c r="D211" s="12" t="s">
        <v>209</v>
      </c>
      <c r="E211" s="18">
        <v>9535403</v>
      </c>
      <c r="F211" s="18">
        <v>11649246</v>
      </c>
      <c r="G211" s="31">
        <f t="shared" si="3"/>
        <v>3.1154380616174582E-2</v>
      </c>
    </row>
    <row r="212" spans="1:7" x14ac:dyDescent="0.25">
      <c r="A212" s="10"/>
      <c r="B212" s="11"/>
      <c r="C212" s="12"/>
      <c r="D212" s="12" t="s">
        <v>210</v>
      </c>
      <c r="E212" s="18">
        <v>121453030</v>
      </c>
      <c r="F212" s="18">
        <v>139697099</v>
      </c>
      <c r="G212" s="31">
        <f t="shared" si="3"/>
        <v>0.37360156985451431</v>
      </c>
    </row>
    <row r="213" spans="1:7" x14ac:dyDescent="0.25">
      <c r="A213" s="10"/>
      <c r="B213" s="11"/>
      <c r="C213" s="14" t="s">
        <v>211</v>
      </c>
      <c r="D213" s="14"/>
      <c r="E213" s="15">
        <f>E214</f>
        <v>5349950</v>
      </c>
      <c r="F213" s="15">
        <f>F214</f>
        <v>5823678</v>
      </c>
      <c r="G213" s="32">
        <f t="shared" si="3"/>
        <v>1.5574663029525032E-2</v>
      </c>
    </row>
    <row r="214" spans="1:7" x14ac:dyDescent="0.25">
      <c r="A214" s="10"/>
      <c r="B214" s="11"/>
      <c r="C214" s="12"/>
      <c r="D214" s="12" t="s">
        <v>212</v>
      </c>
      <c r="E214" s="18">
        <v>5349950</v>
      </c>
      <c r="F214" s="18">
        <v>5823678</v>
      </c>
      <c r="G214" s="31">
        <f t="shared" si="3"/>
        <v>1.5574663029525032E-2</v>
      </c>
    </row>
    <row r="215" spans="1:7" x14ac:dyDescent="0.25">
      <c r="A215" s="10"/>
      <c r="B215" s="11"/>
      <c r="C215" s="14" t="s">
        <v>213</v>
      </c>
      <c r="D215" s="14"/>
      <c r="E215" s="15">
        <f>SUM(E216:E218)</f>
        <v>0</v>
      </c>
      <c r="F215" s="15">
        <f>SUM(F216:F218)</f>
        <v>0</v>
      </c>
      <c r="G215" s="31">
        <f t="shared" si="3"/>
        <v>0</v>
      </c>
    </row>
    <row r="216" spans="1:7" ht="12.75" customHeight="1" x14ac:dyDescent="0.25">
      <c r="A216" s="10"/>
      <c r="B216" s="11"/>
      <c r="C216" s="12"/>
      <c r="D216" s="12" t="s">
        <v>214</v>
      </c>
      <c r="E216" s="18"/>
      <c r="F216" s="18"/>
      <c r="G216" s="31">
        <f t="shared" si="3"/>
        <v>0</v>
      </c>
    </row>
    <row r="217" spans="1:7" x14ac:dyDescent="0.25">
      <c r="A217" s="10"/>
      <c r="B217" s="11"/>
      <c r="C217" s="12"/>
      <c r="D217" s="12" t="s">
        <v>215</v>
      </c>
      <c r="E217" s="18"/>
      <c r="F217" s="18"/>
      <c r="G217" s="31">
        <f t="shared" si="3"/>
        <v>0</v>
      </c>
    </row>
    <row r="218" spans="1:7" x14ac:dyDescent="0.25">
      <c r="A218" s="10"/>
      <c r="B218" s="19"/>
      <c r="C218" s="14"/>
      <c r="D218" s="14" t="s">
        <v>216</v>
      </c>
      <c r="E218" s="20"/>
      <c r="F218" s="20"/>
      <c r="G218" s="31">
        <f t="shared" si="3"/>
        <v>0</v>
      </c>
    </row>
    <row r="219" spans="1:7" ht="15.75" customHeight="1" x14ac:dyDescent="0.25">
      <c r="A219" s="34" t="s">
        <v>217</v>
      </c>
      <c r="B219" s="34"/>
      <c r="C219" s="34"/>
      <c r="D219" s="34"/>
      <c r="E219" s="24">
        <f>E7+E30+E77+E146+E178+E209</f>
        <v>282806346</v>
      </c>
      <c r="F219" s="24">
        <f>F7+F30+F77+F146+F178+F209</f>
        <v>296874064</v>
      </c>
      <c r="G219" s="33">
        <f t="shared" si="3"/>
        <v>0.79395074882327765</v>
      </c>
    </row>
    <row r="220" spans="1:7" ht="34.5" customHeight="1" x14ac:dyDescent="0.25">
      <c r="A220" s="9" t="s">
        <v>5</v>
      </c>
      <c r="B220" s="9" t="s">
        <v>6</v>
      </c>
      <c r="C220" s="9" t="s">
        <v>7</v>
      </c>
      <c r="D220" s="9" t="s">
        <v>8</v>
      </c>
      <c r="E220" s="9" t="s">
        <v>289</v>
      </c>
      <c r="F220" s="9" t="s">
        <v>288</v>
      </c>
      <c r="G220" s="9"/>
    </row>
    <row r="221" spans="1:7" ht="33.950000000000003" customHeight="1" x14ac:dyDescent="0.25">
      <c r="A221" s="10" t="s">
        <v>218</v>
      </c>
      <c r="B221" s="11" t="s">
        <v>219</v>
      </c>
      <c r="C221" s="22"/>
      <c r="D221" s="22"/>
      <c r="E221" s="23">
        <f>E222</f>
        <v>2016297</v>
      </c>
      <c r="F221" s="23">
        <f>F222</f>
        <v>2653196</v>
      </c>
      <c r="G221" s="32">
        <f t="shared" si="3"/>
        <v>7.0956247325631152E-3</v>
      </c>
    </row>
    <row r="222" spans="1:7" x14ac:dyDescent="0.25">
      <c r="A222" s="10"/>
      <c r="B222" s="11"/>
      <c r="C222" s="14" t="s">
        <v>220</v>
      </c>
      <c r="D222" s="14"/>
      <c r="E222" s="15">
        <f>E223+E224</f>
        <v>2016297</v>
      </c>
      <c r="F222" s="15">
        <f>F223+F224</f>
        <v>2653196</v>
      </c>
      <c r="G222" s="32">
        <f t="shared" si="3"/>
        <v>7.0956247325631152E-3</v>
      </c>
    </row>
    <row r="223" spans="1:7" x14ac:dyDescent="0.25">
      <c r="A223" s="10"/>
      <c r="B223" s="11"/>
      <c r="C223" s="25"/>
      <c r="D223" s="12" t="s">
        <v>221</v>
      </c>
      <c r="E223" s="18">
        <v>692457</v>
      </c>
      <c r="F223" s="18">
        <v>1192790</v>
      </c>
      <c r="G223" s="31">
        <f t="shared" si="3"/>
        <v>3.1899604193410354E-3</v>
      </c>
    </row>
    <row r="224" spans="1:7" x14ac:dyDescent="0.25">
      <c r="A224" s="10"/>
      <c r="B224" s="11"/>
      <c r="C224" s="25"/>
      <c r="D224" s="12" t="s">
        <v>222</v>
      </c>
      <c r="E224" s="18">
        <v>1323840</v>
      </c>
      <c r="F224" s="18">
        <v>1460406</v>
      </c>
      <c r="G224" s="31">
        <f t="shared" si="3"/>
        <v>3.9056643132220794E-3</v>
      </c>
    </row>
    <row r="225" spans="1:9" x14ac:dyDescent="0.25">
      <c r="A225" s="10"/>
      <c r="B225" s="11"/>
      <c r="C225" s="25"/>
      <c r="D225" s="25"/>
      <c r="E225" s="26"/>
      <c r="F225" s="26"/>
      <c r="G225" s="31">
        <f t="shared" si="3"/>
        <v>0</v>
      </c>
    </row>
    <row r="226" spans="1:9" ht="33.950000000000003" customHeight="1" x14ac:dyDescent="0.25">
      <c r="A226" s="10"/>
      <c r="B226" s="11" t="s">
        <v>223</v>
      </c>
      <c r="C226" s="25"/>
      <c r="D226" s="25"/>
      <c r="E226" s="27">
        <f>E227</f>
        <v>25605938</v>
      </c>
      <c r="F226" s="27">
        <f>F227</f>
        <v>29621401</v>
      </c>
      <c r="G226" s="32">
        <f t="shared" si="3"/>
        <v>7.9218552096705183E-2</v>
      </c>
    </row>
    <row r="227" spans="1:9" x14ac:dyDescent="0.25">
      <c r="A227" s="10"/>
      <c r="B227" s="11"/>
      <c r="C227" s="14" t="s">
        <v>224</v>
      </c>
      <c r="D227" s="14"/>
      <c r="E227" s="15">
        <f>SUM(E228:E232)</f>
        <v>25605938</v>
      </c>
      <c r="F227" s="15">
        <f>SUM(F228:F232)</f>
        <v>29621401</v>
      </c>
      <c r="G227" s="32">
        <f t="shared" si="3"/>
        <v>7.9218552096705183E-2</v>
      </c>
    </row>
    <row r="228" spans="1:9" x14ac:dyDescent="0.25">
      <c r="A228" s="10"/>
      <c r="B228" s="11"/>
      <c r="C228" s="25"/>
      <c r="D228" s="12" t="s">
        <v>225</v>
      </c>
      <c r="E228" s="18">
        <v>5767679</v>
      </c>
      <c r="F228" s="18">
        <v>8178950</v>
      </c>
      <c r="G228" s="31">
        <f t="shared" si="3"/>
        <v>2.1873529097133075E-2</v>
      </c>
    </row>
    <row r="229" spans="1:9" x14ac:dyDescent="0.25">
      <c r="A229" s="10"/>
      <c r="B229" s="11"/>
      <c r="C229" s="25"/>
      <c r="D229" s="12" t="s">
        <v>226</v>
      </c>
      <c r="E229" s="18">
        <v>6569827</v>
      </c>
      <c r="F229" s="18">
        <v>6967693</v>
      </c>
      <c r="G229" s="31">
        <f t="shared" si="3"/>
        <v>1.863418110825845E-2</v>
      </c>
    </row>
    <row r="230" spans="1:9" x14ac:dyDescent="0.25">
      <c r="A230" s="10"/>
      <c r="B230" s="11"/>
      <c r="C230" s="25"/>
      <c r="D230" s="12" t="s">
        <v>227</v>
      </c>
      <c r="E230" s="18">
        <v>4579485</v>
      </c>
      <c r="F230" s="18">
        <v>5057894</v>
      </c>
      <c r="G230" s="31">
        <f t="shared" si="3"/>
        <v>1.3526674154899443E-2</v>
      </c>
    </row>
    <row r="231" spans="1:9" x14ac:dyDescent="0.25">
      <c r="A231" s="10"/>
      <c r="B231" s="11"/>
      <c r="C231" s="25"/>
      <c r="D231" s="12" t="s">
        <v>228</v>
      </c>
      <c r="E231" s="18">
        <v>8688947</v>
      </c>
      <c r="F231" s="18">
        <v>9416864</v>
      </c>
      <c r="G231" s="31">
        <f t="shared" si="3"/>
        <v>2.5184167736414208E-2</v>
      </c>
    </row>
    <row r="232" spans="1:9" x14ac:dyDescent="0.25">
      <c r="A232" s="10"/>
      <c r="B232" s="11"/>
      <c r="C232" s="25"/>
      <c r="D232" s="12" t="s">
        <v>229</v>
      </c>
      <c r="E232" s="18"/>
      <c r="F232" s="18"/>
      <c r="G232" s="31">
        <f t="shared" si="3"/>
        <v>0</v>
      </c>
    </row>
    <row r="233" spans="1:9" x14ac:dyDescent="0.25">
      <c r="A233" s="10"/>
      <c r="B233" s="11"/>
      <c r="C233" s="25"/>
      <c r="D233" s="25"/>
      <c r="E233" s="26"/>
      <c r="F233" s="26"/>
      <c r="G233" s="31">
        <f t="shared" si="3"/>
        <v>0</v>
      </c>
    </row>
    <row r="234" spans="1:9" ht="33.950000000000003" customHeight="1" x14ac:dyDescent="0.25">
      <c r="A234" s="10"/>
      <c r="B234" s="11" t="s">
        <v>230</v>
      </c>
      <c r="C234" s="25"/>
      <c r="D234" s="25"/>
      <c r="E234" s="13">
        <f>E235+E238</f>
        <v>3644639</v>
      </c>
      <c r="F234" s="13">
        <f>F235+F238</f>
        <v>6068043</v>
      </c>
      <c r="G234" s="32">
        <f t="shared" si="3"/>
        <v>1.62281851732991E-2</v>
      </c>
    </row>
    <row r="235" spans="1:9" x14ac:dyDescent="0.25">
      <c r="A235" s="10"/>
      <c r="B235" s="11"/>
      <c r="C235" s="14" t="s">
        <v>231</v>
      </c>
      <c r="D235" s="14"/>
      <c r="E235" s="15">
        <f>E236+E237</f>
        <v>3169843</v>
      </c>
      <c r="F235" s="15">
        <f>F236+F237</f>
        <v>4281684</v>
      </c>
      <c r="G235" s="32">
        <f t="shared" si="3"/>
        <v>1.1450802310654686E-2</v>
      </c>
    </row>
    <row r="236" spans="1:9" x14ac:dyDescent="0.25">
      <c r="A236" s="10"/>
      <c r="B236" s="11"/>
      <c r="C236" s="25"/>
      <c r="D236" s="12" t="s">
        <v>232</v>
      </c>
      <c r="E236" s="18">
        <v>2564916</v>
      </c>
      <c r="F236" s="18">
        <v>3009937</v>
      </c>
      <c r="G236" s="31">
        <f t="shared" si="3"/>
        <v>8.0496817501069743E-3</v>
      </c>
    </row>
    <row r="237" spans="1:9" x14ac:dyDescent="0.25">
      <c r="A237" s="10"/>
      <c r="B237" s="11"/>
      <c r="C237" s="25"/>
      <c r="D237" s="12" t="s">
        <v>233</v>
      </c>
      <c r="E237" s="18">
        <v>604927</v>
      </c>
      <c r="F237" s="18">
        <v>1271747</v>
      </c>
      <c r="G237" s="31">
        <f t="shared" si="3"/>
        <v>3.4011205605477108E-3</v>
      </c>
    </row>
    <row r="238" spans="1:9" x14ac:dyDescent="0.25">
      <c r="A238" s="10"/>
      <c r="B238" s="11"/>
      <c r="C238" s="14" t="s">
        <v>234</v>
      </c>
      <c r="D238" s="14"/>
      <c r="E238" s="15">
        <f>E239+E240</f>
        <v>474796</v>
      </c>
      <c r="F238" s="15">
        <f>F239+F240</f>
        <v>1786359</v>
      </c>
      <c r="G238" s="32">
        <f t="shared" si="3"/>
        <v>4.7773828626444161E-3</v>
      </c>
      <c r="H238" s="18"/>
      <c r="I238" s="18"/>
    </row>
    <row r="239" spans="1:9" x14ac:dyDescent="0.25">
      <c r="A239" s="10"/>
      <c r="B239" s="11"/>
      <c r="C239" s="25"/>
      <c r="D239" s="12" t="s">
        <v>235</v>
      </c>
      <c r="E239" s="18">
        <v>214305</v>
      </c>
      <c r="F239" s="18">
        <v>1020241</v>
      </c>
      <c r="G239" s="31">
        <f t="shared" si="3"/>
        <v>2.7285007488232777E-3</v>
      </c>
    </row>
    <row r="240" spans="1:9" x14ac:dyDescent="0.25">
      <c r="A240" s="10"/>
      <c r="B240" s="11"/>
      <c r="C240" s="25"/>
      <c r="D240" s="12" t="s">
        <v>236</v>
      </c>
      <c r="E240" s="18">
        <v>260491</v>
      </c>
      <c r="F240" s="18">
        <v>766118</v>
      </c>
      <c r="G240" s="31">
        <f t="shared" si="3"/>
        <v>2.0488821138211384E-3</v>
      </c>
    </row>
    <row r="241" spans="1:7" x14ac:dyDescent="0.25">
      <c r="A241" s="10"/>
      <c r="B241" s="11"/>
      <c r="C241" s="25"/>
      <c r="D241" s="25"/>
      <c r="E241" s="26"/>
      <c r="F241" s="26"/>
      <c r="G241" s="31">
        <f t="shared" si="3"/>
        <v>0</v>
      </c>
    </row>
    <row r="242" spans="1:7" ht="33.950000000000003" customHeight="1" x14ac:dyDescent="0.25">
      <c r="A242" s="10"/>
      <c r="B242" s="11" t="s">
        <v>237</v>
      </c>
      <c r="C242" s="25"/>
      <c r="D242" s="28"/>
      <c r="E242" s="13">
        <v>0</v>
      </c>
      <c r="F242" s="13">
        <f>F243</f>
        <v>783049</v>
      </c>
      <c r="G242" s="32">
        <f t="shared" si="3"/>
        <v>2.0941618528027383E-3</v>
      </c>
    </row>
    <row r="243" spans="1:7" ht="15" customHeight="1" x14ac:dyDescent="0.25">
      <c r="A243" s="10"/>
      <c r="B243" s="11"/>
      <c r="C243" s="14" t="s">
        <v>238</v>
      </c>
      <c r="D243" s="14"/>
      <c r="E243" s="15">
        <v>0</v>
      </c>
      <c r="F243" s="15">
        <v>783049</v>
      </c>
      <c r="G243" s="32">
        <f t="shared" si="3"/>
        <v>2.0941618528027383E-3</v>
      </c>
    </row>
    <row r="244" spans="1:7" ht="15" customHeight="1" x14ac:dyDescent="0.25">
      <c r="A244" s="10"/>
      <c r="B244" s="11"/>
      <c r="C244" s="25"/>
      <c r="D244" s="12" t="s">
        <v>239</v>
      </c>
      <c r="E244" s="18"/>
      <c r="F244" s="18"/>
      <c r="G244" s="31">
        <f t="shared" si="3"/>
        <v>0</v>
      </c>
    </row>
    <row r="245" spans="1:7" ht="15.75" customHeight="1" x14ac:dyDescent="0.25">
      <c r="A245" s="34" t="s">
        <v>240</v>
      </c>
      <c r="B245" s="34"/>
      <c r="C245" s="34"/>
      <c r="D245" s="34"/>
      <c r="E245" s="24">
        <f>E221+E226+E234+E242</f>
        <v>31266874</v>
      </c>
      <c r="F245" s="24">
        <f>F221+F226+F234+F242</f>
        <v>39125689</v>
      </c>
      <c r="G245" s="33">
        <f t="shared" si="3"/>
        <v>0.10463652385537013</v>
      </c>
    </row>
    <row r="246" spans="1:7" ht="34.5" customHeight="1" x14ac:dyDescent="0.25">
      <c r="A246" s="9" t="s">
        <v>5</v>
      </c>
      <c r="B246" s="9" t="s">
        <v>6</v>
      </c>
      <c r="C246" s="9" t="s">
        <v>7</v>
      </c>
      <c r="D246" s="9" t="s">
        <v>8</v>
      </c>
      <c r="E246" s="9" t="s">
        <v>289</v>
      </c>
      <c r="F246" s="9" t="s">
        <v>288</v>
      </c>
      <c r="G246" s="9"/>
    </row>
    <row r="247" spans="1:7" ht="33.950000000000003" customHeight="1" x14ac:dyDescent="0.25">
      <c r="A247" s="10" t="s">
        <v>241</v>
      </c>
      <c r="B247" s="21" t="s">
        <v>242</v>
      </c>
      <c r="C247" s="22"/>
      <c r="D247" s="22"/>
      <c r="E247" s="23">
        <f>E248</f>
        <v>7227249</v>
      </c>
      <c r="F247" s="23">
        <f>F248</f>
        <v>5727506</v>
      </c>
      <c r="G247" s="32">
        <f t="shared" si="3"/>
        <v>1.5317463628583654E-2</v>
      </c>
    </row>
    <row r="248" spans="1:7" x14ac:dyDescent="0.25">
      <c r="A248" s="10"/>
      <c r="B248" s="11"/>
      <c r="C248" s="14" t="s">
        <v>243</v>
      </c>
      <c r="D248" s="14"/>
      <c r="E248" s="15">
        <f>E249</f>
        <v>7227249</v>
      </c>
      <c r="F248" s="15">
        <f>F249</f>
        <v>5727506</v>
      </c>
      <c r="G248" s="32">
        <f t="shared" si="3"/>
        <v>1.5317463628583654E-2</v>
      </c>
    </row>
    <row r="249" spans="1:7" x14ac:dyDescent="0.25">
      <c r="A249" s="10"/>
      <c r="B249" s="11"/>
      <c r="C249" s="25"/>
      <c r="D249" s="12" t="s">
        <v>244</v>
      </c>
      <c r="E249" s="18">
        <v>7227249</v>
      </c>
      <c r="F249" s="18">
        <v>5727506</v>
      </c>
      <c r="G249" s="31">
        <f t="shared" si="3"/>
        <v>1.5317463628583654E-2</v>
      </c>
    </row>
    <row r="250" spans="1:7" ht="15.75" customHeight="1" x14ac:dyDescent="0.25">
      <c r="A250" s="34" t="s">
        <v>245</v>
      </c>
      <c r="B250" s="34"/>
      <c r="C250" s="34"/>
      <c r="D250" s="34"/>
      <c r="E250" s="24">
        <f>E247</f>
        <v>7227249</v>
      </c>
      <c r="F250" s="24">
        <f>F247</f>
        <v>5727506</v>
      </c>
      <c r="G250" s="33">
        <f t="shared" si="3"/>
        <v>1.5317463628583654E-2</v>
      </c>
    </row>
    <row r="251" spans="1:7" ht="34.5" customHeight="1" x14ac:dyDescent="0.25">
      <c r="A251" s="9" t="s">
        <v>5</v>
      </c>
      <c r="B251" s="9" t="s">
        <v>6</v>
      </c>
      <c r="C251" s="9" t="s">
        <v>7</v>
      </c>
      <c r="D251" s="9" t="s">
        <v>8</v>
      </c>
      <c r="E251" s="9" t="s">
        <v>289</v>
      </c>
      <c r="F251" s="9" t="s">
        <v>288</v>
      </c>
      <c r="G251" s="9"/>
    </row>
    <row r="252" spans="1:7" ht="33.950000000000003" customHeight="1" x14ac:dyDescent="0.25">
      <c r="A252" s="10" t="s">
        <v>246</v>
      </c>
      <c r="B252" s="21" t="s">
        <v>247</v>
      </c>
      <c r="C252" s="22"/>
      <c r="D252" s="22"/>
      <c r="E252" s="23">
        <f>E253+E255</f>
        <v>11629692</v>
      </c>
      <c r="F252" s="23">
        <f>F253+F255</f>
        <v>12714907</v>
      </c>
      <c r="G252" s="32">
        <f t="shared" si="3"/>
        <v>3.4004351198117247E-2</v>
      </c>
    </row>
    <row r="253" spans="1:7" ht="15" customHeight="1" x14ac:dyDescent="0.25">
      <c r="A253" s="10"/>
      <c r="B253" s="11"/>
      <c r="C253" s="14" t="s">
        <v>248</v>
      </c>
      <c r="D253" s="14"/>
      <c r="E253" s="15">
        <f>E254</f>
        <v>4318358</v>
      </c>
      <c r="F253" s="15">
        <f>F254</f>
        <v>4634629</v>
      </c>
      <c r="G253" s="32">
        <f t="shared" si="3"/>
        <v>1.2394707424047925E-2</v>
      </c>
    </row>
    <row r="254" spans="1:7" x14ac:dyDescent="0.25">
      <c r="A254" s="10"/>
      <c r="B254" s="11"/>
      <c r="C254" s="25"/>
      <c r="D254" s="12" t="s">
        <v>249</v>
      </c>
      <c r="E254" s="18">
        <v>4318358</v>
      </c>
      <c r="F254" s="18">
        <v>4634629</v>
      </c>
      <c r="G254" s="31">
        <f t="shared" si="3"/>
        <v>1.2394707424047925E-2</v>
      </c>
    </row>
    <row r="255" spans="1:7" x14ac:dyDescent="0.25">
      <c r="A255" s="10"/>
      <c r="B255" s="11"/>
      <c r="C255" s="14" t="s">
        <v>250</v>
      </c>
      <c r="D255" s="14"/>
      <c r="E255" s="15">
        <f>SUM(E256:E259)</f>
        <v>7311334</v>
      </c>
      <c r="F255" s="15">
        <f>SUM(F256:F259)</f>
        <v>8080278</v>
      </c>
      <c r="G255" s="32">
        <f t="shared" si="3"/>
        <v>2.160964377406932E-2</v>
      </c>
    </row>
    <row r="256" spans="1:7" x14ac:dyDescent="0.25">
      <c r="A256" s="10"/>
      <c r="B256" s="11"/>
      <c r="C256" s="25"/>
      <c r="D256" s="12" t="s">
        <v>251</v>
      </c>
      <c r="E256" s="18">
        <v>4351280</v>
      </c>
      <c r="F256" s="18">
        <v>4808910</v>
      </c>
      <c r="G256" s="31">
        <f t="shared" si="3"/>
        <v>1.2860799101412067E-2</v>
      </c>
    </row>
    <row r="257" spans="1:7" x14ac:dyDescent="0.25">
      <c r="A257" s="10"/>
      <c r="B257" s="11"/>
      <c r="C257" s="25"/>
      <c r="D257" s="12" t="s">
        <v>252</v>
      </c>
      <c r="E257" s="18">
        <v>2960054</v>
      </c>
      <c r="F257" s="18">
        <v>3271368</v>
      </c>
      <c r="G257" s="31">
        <f t="shared" si="3"/>
        <v>8.7488446726572532E-3</v>
      </c>
    </row>
    <row r="258" spans="1:7" x14ac:dyDescent="0.25">
      <c r="A258" s="10"/>
      <c r="B258" s="11"/>
      <c r="C258" s="25"/>
      <c r="D258" s="12" t="s">
        <v>253</v>
      </c>
      <c r="E258" s="18"/>
      <c r="F258" s="18"/>
      <c r="G258" s="31">
        <f t="shared" si="3"/>
        <v>0</v>
      </c>
    </row>
    <row r="259" spans="1:7" x14ac:dyDescent="0.25">
      <c r="A259" s="10"/>
      <c r="B259" s="11"/>
      <c r="C259" s="25"/>
      <c r="D259" s="12" t="s">
        <v>254</v>
      </c>
      <c r="E259" s="18"/>
      <c r="F259" s="18"/>
      <c r="G259" s="31">
        <f t="shared" si="3"/>
        <v>0</v>
      </c>
    </row>
    <row r="260" spans="1:7" ht="15.75" customHeight="1" x14ac:dyDescent="0.25">
      <c r="A260" s="34" t="s">
        <v>255</v>
      </c>
      <c r="B260" s="34"/>
      <c r="C260" s="34"/>
      <c r="D260" s="34"/>
      <c r="E260" s="24">
        <f>E252</f>
        <v>11629692</v>
      </c>
      <c r="F260" s="24">
        <f>F252</f>
        <v>12714907</v>
      </c>
      <c r="G260" s="33">
        <f t="shared" si="3"/>
        <v>3.4004351198117247E-2</v>
      </c>
    </row>
    <row r="261" spans="1:7" ht="34.5" customHeight="1" x14ac:dyDescent="0.25">
      <c r="A261" s="9" t="s">
        <v>5</v>
      </c>
      <c r="B261" s="9" t="s">
        <v>6</v>
      </c>
      <c r="C261" s="9" t="s">
        <v>7</v>
      </c>
      <c r="D261" s="9" t="s">
        <v>8</v>
      </c>
      <c r="E261" s="9" t="s">
        <v>289</v>
      </c>
      <c r="F261" s="9" t="s">
        <v>288</v>
      </c>
      <c r="G261" s="9"/>
    </row>
    <row r="262" spans="1:7" ht="33.950000000000003" customHeight="1" x14ac:dyDescent="0.25">
      <c r="A262" s="10" t="s">
        <v>256</v>
      </c>
      <c r="B262" s="21" t="s">
        <v>257</v>
      </c>
      <c r="C262" s="22"/>
      <c r="D262" s="22"/>
      <c r="E262" s="23">
        <f>E263</f>
        <v>2390449</v>
      </c>
      <c r="F262" s="23">
        <f>F263</f>
        <v>1802038</v>
      </c>
      <c r="G262" s="32">
        <f t="shared" si="3"/>
        <v>4.8193142918271292E-3</v>
      </c>
    </row>
    <row r="263" spans="1:7" x14ac:dyDescent="0.25">
      <c r="A263" s="10"/>
      <c r="B263" s="11"/>
      <c r="C263" s="14" t="s">
        <v>258</v>
      </c>
      <c r="D263" s="14"/>
      <c r="E263" s="15">
        <f>E264+E265</f>
        <v>2390449</v>
      </c>
      <c r="F263" s="15">
        <f>F264+F265</f>
        <v>1802038</v>
      </c>
      <c r="G263" s="32">
        <f t="shared" si="3"/>
        <v>4.8193142918271292E-3</v>
      </c>
    </row>
    <row r="264" spans="1:7" x14ac:dyDescent="0.25">
      <c r="A264" s="10"/>
      <c r="B264" s="11"/>
      <c r="C264" s="25"/>
      <c r="D264" s="12" t="s">
        <v>259</v>
      </c>
      <c r="E264" s="18">
        <v>1068698</v>
      </c>
      <c r="F264" s="18">
        <v>787594</v>
      </c>
      <c r="G264" s="31">
        <f t="shared" ref="G264:G292" si="4">F264/$F$292</f>
        <v>2.1063168592212237E-3</v>
      </c>
    </row>
    <row r="265" spans="1:7" x14ac:dyDescent="0.25">
      <c r="A265" s="10"/>
      <c r="B265" s="11"/>
      <c r="C265" s="25"/>
      <c r="D265" s="12" t="s">
        <v>260</v>
      </c>
      <c r="E265" s="18">
        <v>1321751</v>
      </c>
      <c r="F265" s="18">
        <v>1014444</v>
      </c>
      <c r="G265" s="31">
        <f t="shared" si="4"/>
        <v>2.7129974326059051E-3</v>
      </c>
    </row>
    <row r="266" spans="1:7" ht="15.75" customHeight="1" x14ac:dyDescent="0.25">
      <c r="A266" s="34" t="s">
        <v>261</v>
      </c>
      <c r="B266" s="34"/>
      <c r="C266" s="34"/>
      <c r="D266" s="34"/>
      <c r="E266" s="24">
        <f>E262</f>
        <v>2390449</v>
      </c>
      <c r="F266" s="24">
        <f>F262</f>
        <v>1802038</v>
      </c>
      <c r="G266" s="33">
        <f t="shared" si="4"/>
        <v>4.8193142918271292E-3</v>
      </c>
    </row>
    <row r="267" spans="1:7" ht="34.5" customHeight="1" x14ac:dyDescent="0.25">
      <c r="A267" s="9" t="s">
        <v>5</v>
      </c>
      <c r="B267" s="9" t="s">
        <v>6</v>
      </c>
      <c r="C267" s="9" t="s">
        <v>7</v>
      </c>
      <c r="D267" s="9" t="s">
        <v>8</v>
      </c>
      <c r="E267" s="9" t="s">
        <v>289</v>
      </c>
      <c r="F267" s="9" t="s">
        <v>288</v>
      </c>
      <c r="G267" s="9"/>
    </row>
    <row r="268" spans="1:7" ht="33.950000000000003" customHeight="1" x14ac:dyDescent="0.25">
      <c r="A268" s="10" t="s">
        <v>262</v>
      </c>
      <c r="B268" s="21" t="s">
        <v>263</v>
      </c>
      <c r="C268" s="22"/>
      <c r="D268" s="22"/>
      <c r="E268" s="23">
        <f>E269+E272</f>
        <v>17214392</v>
      </c>
      <c r="F268" s="23">
        <f>F269+F272</f>
        <v>14837118</v>
      </c>
      <c r="G268" s="32">
        <f t="shared" si="4"/>
        <v>3.9679926187419771E-2</v>
      </c>
    </row>
    <row r="269" spans="1:7" x14ac:dyDescent="0.25">
      <c r="A269" s="10"/>
      <c r="B269" s="11"/>
      <c r="C269" s="14" t="s">
        <v>264</v>
      </c>
      <c r="D269" s="14"/>
      <c r="E269" s="15">
        <f>E270+E271</f>
        <v>17214392</v>
      </c>
      <c r="F269" s="15">
        <f>F270+F271</f>
        <v>14837118</v>
      </c>
      <c r="G269" s="32">
        <f t="shared" si="4"/>
        <v>3.9679926187419771E-2</v>
      </c>
    </row>
    <row r="270" spans="1:7" x14ac:dyDescent="0.25">
      <c r="A270" s="10"/>
      <c r="B270" s="11"/>
      <c r="C270" s="29"/>
      <c r="D270" s="12" t="s">
        <v>265</v>
      </c>
      <c r="E270" s="18">
        <v>3946045</v>
      </c>
      <c r="F270" s="18">
        <v>4752331</v>
      </c>
      <c r="G270" s="31">
        <f t="shared" si="4"/>
        <v>1.2709485986307232E-2</v>
      </c>
    </row>
    <row r="271" spans="1:7" x14ac:dyDescent="0.25">
      <c r="A271" s="10"/>
      <c r="B271" s="11"/>
      <c r="C271" s="29"/>
      <c r="D271" s="12" t="s">
        <v>266</v>
      </c>
      <c r="E271" s="18">
        <v>13268347</v>
      </c>
      <c r="F271" s="18">
        <v>10084787</v>
      </c>
      <c r="G271" s="31">
        <f t="shared" si="4"/>
        <v>2.6970440201112538E-2</v>
      </c>
    </row>
    <row r="272" spans="1:7" x14ac:dyDescent="0.25">
      <c r="A272" s="10"/>
      <c r="B272" s="11"/>
      <c r="C272" s="14" t="s">
        <v>267</v>
      </c>
      <c r="D272" s="14"/>
      <c r="E272" s="15">
        <f>E273</f>
        <v>0</v>
      </c>
      <c r="F272" s="15">
        <f>F273</f>
        <v>0</v>
      </c>
      <c r="G272" s="31">
        <f t="shared" si="4"/>
        <v>0</v>
      </c>
    </row>
    <row r="273" spans="1:7" x14ac:dyDescent="0.25">
      <c r="A273" s="10"/>
      <c r="B273" s="11"/>
      <c r="C273" s="29"/>
      <c r="D273" s="12" t="s">
        <v>268</v>
      </c>
      <c r="E273" s="18"/>
      <c r="F273" s="18"/>
      <c r="G273" s="31">
        <f t="shared" si="4"/>
        <v>0</v>
      </c>
    </row>
    <row r="274" spans="1:7" ht="14.25" customHeight="1" x14ac:dyDescent="0.25">
      <c r="A274" s="34" t="s">
        <v>269</v>
      </c>
      <c r="B274" s="34"/>
      <c r="C274" s="34"/>
      <c r="D274" s="34"/>
      <c r="E274" s="24">
        <f>E268</f>
        <v>17214392</v>
      </c>
      <c r="F274" s="24">
        <f>F268</f>
        <v>14837118</v>
      </c>
      <c r="G274" s="33">
        <f t="shared" si="4"/>
        <v>3.9679926187419771E-2</v>
      </c>
    </row>
    <row r="275" spans="1:7" ht="34.5" customHeight="1" x14ac:dyDescent="0.25">
      <c r="A275" s="9" t="s">
        <v>5</v>
      </c>
      <c r="B275" s="9" t="s">
        <v>6</v>
      </c>
      <c r="C275" s="9" t="s">
        <v>7</v>
      </c>
      <c r="D275" s="9" t="s">
        <v>8</v>
      </c>
      <c r="E275" s="9" t="s">
        <v>289</v>
      </c>
      <c r="F275" s="9" t="s">
        <v>288</v>
      </c>
      <c r="G275" s="9"/>
    </row>
    <row r="276" spans="1:7" ht="33.950000000000003" customHeight="1" x14ac:dyDescent="0.25">
      <c r="A276" s="10" t="s">
        <v>270</v>
      </c>
      <c r="B276" s="21" t="s">
        <v>271</v>
      </c>
      <c r="C276" s="22"/>
      <c r="D276" s="22"/>
      <c r="E276" s="23">
        <f>E277+E279</f>
        <v>1936128</v>
      </c>
      <c r="F276" s="23">
        <f>F277+F279</f>
        <v>2046877</v>
      </c>
      <c r="G276" s="32">
        <f t="shared" si="4"/>
        <v>5.4741040864356013E-3</v>
      </c>
    </row>
    <row r="277" spans="1:7" x14ac:dyDescent="0.25">
      <c r="A277" s="10"/>
      <c r="B277" s="11"/>
      <c r="C277" s="14" t="s">
        <v>272</v>
      </c>
      <c r="D277" s="14"/>
      <c r="E277" s="15">
        <f>E278</f>
        <v>1868608</v>
      </c>
      <c r="F277" s="15">
        <f>F278</f>
        <v>1948557</v>
      </c>
      <c r="G277" s="32">
        <f t="shared" si="4"/>
        <v>5.2111601412066751E-3</v>
      </c>
    </row>
    <row r="278" spans="1:7" x14ac:dyDescent="0.25">
      <c r="A278" s="10"/>
      <c r="B278" s="11"/>
      <c r="C278" s="29"/>
      <c r="D278" s="12" t="s">
        <v>273</v>
      </c>
      <c r="E278" s="18">
        <v>1868608</v>
      </c>
      <c r="F278" s="18">
        <v>1948557</v>
      </c>
      <c r="G278" s="31">
        <f t="shared" si="4"/>
        <v>5.2111601412066751E-3</v>
      </c>
    </row>
    <row r="279" spans="1:7" x14ac:dyDescent="0.25">
      <c r="A279" s="10"/>
      <c r="B279" s="11"/>
      <c r="C279" s="14" t="s">
        <v>274</v>
      </c>
      <c r="D279" s="14"/>
      <c r="E279" s="15">
        <f>E280</f>
        <v>67520</v>
      </c>
      <c r="F279" s="15">
        <f>F280</f>
        <v>98320</v>
      </c>
      <c r="G279" s="32">
        <f t="shared" si="4"/>
        <v>2.6294394522892597E-4</v>
      </c>
    </row>
    <row r="280" spans="1:7" x14ac:dyDescent="0.25">
      <c r="A280" s="10"/>
      <c r="B280" s="11"/>
      <c r="C280" s="29"/>
      <c r="D280" s="12" t="s">
        <v>275</v>
      </c>
      <c r="E280" s="18">
        <v>67520</v>
      </c>
      <c r="F280" s="18">
        <v>98320</v>
      </c>
      <c r="G280" s="31">
        <f t="shared" si="4"/>
        <v>2.6294394522892597E-4</v>
      </c>
    </row>
    <row r="281" spans="1:7" ht="14.25" x14ac:dyDescent="0.25">
      <c r="A281" s="34" t="s">
        <v>276</v>
      </c>
      <c r="B281" s="34"/>
      <c r="C281" s="34"/>
      <c r="D281" s="34"/>
      <c r="E281" s="24">
        <f>E276</f>
        <v>1936128</v>
      </c>
      <c r="F281" s="24">
        <f>F276</f>
        <v>2046877</v>
      </c>
      <c r="G281" s="33">
        <f t="shared" si="4"/>
        <v>5.4741040864356013E-3</v>
      </c>
    </row>
    <row r="282" spans="1:7" ht="34.5" customHeight="1" x14ac:dyDescent="0.25">
      <c r="A282" s="9" t="s">
        <v>5</v>
      </c>
      <c r="B282" s="9" t="s">
        <v>6</v>
      </c>
      <c r="C282" s="9" t="s">
        <v>7</v>
      </c>
      <c r="D282" s="9" t="s">
        <v>8</v>
      </c>
      <c r="E282" s="9" t="s">
        <v>289</v>
      </c>
      <c r="F282" s="9" t="s">
        <v>288</v>
      </c>
      <c r="G282" s="9"/>
    </row>
    <row r="283" spans="1:7" ht="33.950000000000003" customHeight="1" x14ac:dyDescent="0.25">
      <c r="A283" s="10" t="s">
        <v>277</v>
      </c>
      <c r="B283" s="21" t="s">
        <v>278</v>
      </c>
      <c r="C283" s="22"/>
      <c r="D283" s="22"/>
      <c r="E283" s="23">
        <f>E284</f>
        <v>800870</v>
      </c>
      <c r="F283" s="23">
        <f>F284</f>
        <v>791801</v>
      </c>
      <c r="G283" s="32">
        <f t="shared" si="4"/>
        <v>2.1175679289687633E-3</v>
      </c>
    </row>
    <row r="284" spans="1:7" x14ac:dyDescent="0.25">
      <c r="A284" s="10"/>
      <c r="B284" s="11"/>
      <c r="C284" s="14" t="s">
        <v>279</v>
      </c>
      <c r="D284" s="14"/>
      <c r="E284" s="15">
        <f>SUM(E285:E290)</f>
        <v>800870</v>
      </c>
      <c r="F284" s="15">
        <f>SUM(F285:F290)</f>
        <v>791801</v>
      </c>
      <c r="G284" s="32">
        <f t="shared" si="4"/>
        <v>2.1175679289687633E-3</v>
      </c>
    </row>
    <row r="285" spans="1:7" x14ac:dyDescent="0.25">
      <c r="A285" s="10"/>
      <c r="B285" s="11"/>
      <c r="C285" s="29"/>
      <c r="D285" s="12" t="s">
        <v>280</v>
      </c>
      <c r="E285" s="18">
        <v>183538</v>
      </c>
      <c r="F285" s="18">
        <v>206029</v>
      </c>
      <c r="G285" s="31">
        <f t="shared" si="4"/>
        <v>5.5099753958065892E-4</v>
      </c>
    </row>
    <row r="286" spans="1:7" x14ac:dyDescent="0.25">
      <c r="A286" s="10"/>
      <c r="B286" s="11"/>
      <c r="C286" s="29"/>
      <c r="D286" s="12" t="s">
        <v>281</v>
      </c>
      <c r="E286" s="18"/>
      <c r="F286" s="18"/>
      <c r="G286" s="31">
        <f t="shared" si="4"/>
        <v>0</v>
      </c>
    </row>
    <row r="287" spans="1:7" x14ac:dyDescent="0.25">
      <c r="A287" s="10"/>
      <c r="B287" s="11"/>
      <c r="C287" s="29"/>
      <c r="D287" s="12" t="s">
        <v>282</v>
      </c>
      <c r="E287" s="18">
        <v>90000</v>
      </c>
      <c r="F287" s="18">
        <v>90000</v>
      </c>
      <c r="G287" s="31">
        <f t="shared" si="4"/>
        <v>2.4069319640564828E-4</v>
      </c>
    </row>
    <row r="288" spans="1:7" x14ac:dyDescent="0.25">
      <c r="A288" s="10"/>
      <c r="B288" s="11"/>
      <c r="C288" s="29"/>
      <c r="D288" s="12" t="s">
        <v>283</v>
      </c>
      <c r="E288" s="18">
        <v>23073</v>
      </c>
      <c r="F288" s="18">
        <v>2000</v>
      </c>
      <c r="G288" s="31">
        <f t="shared" si="4"/>
        <v>5.3487376979032946E-6</v>
      </c>
    </row>
    <row r="289" spans="1:7" x14ac:dyDescent="0.25">
      <c r="A289" s="10"/>
      <c r="B289" s="11"/>
      <c r="C289" s="29"/>
      <c r="D289" s="12" t="s">
        <v>284</v>
      </c>
      <c r="E289" s="18">
        <v>454259</v>
      </c>
      <c r="F289" s="18">
        <v>443772</v>
      </c>
      <c r="G289" s="31">
        <f t="shared" si="4"/>
        <v>1.1868100128369704E-3</v>
      </c>
    </row>
    <row r="290" spans="1:7" x14ac:dyDescent="0.25">
      <c r="A290" s="10"/>
      <c r="B290" s="11"/>
      <c r="C290" s="29"/>
      <c r="D290" s="12" t="s">
        <v>285</v>
      </c>
      <c r="E290" s="18">
        <v>50000</v>
      </c>
      <c r="F290" s="18">
        <v>50000</v>
      </c>
      <c r="G290" s="31">
        <f t="shared" si="4"/>
        <v>1.3371844244758238E-4</v>
      </c>
    </row>
    <row r="291" spans="1:7" ht="15.75" customHeight="1" x14ac:dyDescent="0.25">
      <c r="A291" s="34" t="s">
        <v>286</v>
      </c>
      <c r="B291" s="34"/>
      <c r="C291" s="34"/>
      <c r="D291" s="34"/>
      <c r="E291" s="24">
        <f>E283</f>
        <v>800870</v>
      </c>
      <c r="F291" s="24">
        <f>F283</f>
        <v>791801</v>
      </c>
      <c r="G291" s="33">
        <f t="shared" si="4"/>
        <v>2.1175679289687633E-3</v>
      </c>
    </row>
    <row r="292" spans="1:7" ht="14.25" x14ac:dyDescent="0.25">
      <c r="A292" s="34" t="s">
        <v>287</v>
      </c>
      <c r="B292" s="34"/>
      <c r="C292" s="34"/>
      <c r="D292" s="34"/>
      <c r="E292" s="24">
        <f>E219+E245+E250+E260+E266+E274+E281+E291</f>
        <v>355272000</v>
      </c>
      <c r="F292" s="24">
        <f>F219+F245+F250+F260+F266+F274+F281+F291</f>
        <v>373920000</v>
      </c>
      <c r="G292" s="33">
        <f t="shared" si="4"/>
        <v>1</v>
      </c>
    </row>
  </sheetData>
  <mergeCells count="12">
    <mergeCell ref="A292:D292"/>
    <mergeCell ref="A1:F1"/>
    <mergeCell ref="A2:F2"/>
    <mergeCell ref="A4:D4"/>
    <mergeCell ref="A219:D219"/>
    <mergeCell ref="A245:D245"/>
    <mergeCell ref="A250:D250"/>
    <mergeCell ref="A260:D260"/>
    <mergeCell ref="A266:D266"/>
    <mergeCell ref="A274:D274"/>
    <mergeCell ref="A281:D281"/>
    <mergeCell ref="A291:D291"/>
  </mergeCells>
  <pageMargins left="0.511811024" right="0.511811024" top="0.78740157499999996" bottom="0.78740157499999996" header="0.31496062000000002" footer="0.31496062000000002"/>
  <pageSetup paperSize="9" scale="41" orientation="portrait" horizontalDpi="0" verticalDpi="0" r:id="rId1"/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997499-672f-45e7-8361-aedb1dd1b7d7" xsi:nil="true"/>
    <lcf76f155ced4ddcb4097134ff3c332f xmlns="4c155f00-6914-45bd-9f5f-7d362bdab0d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4FE9A9B097F0744A229129A4D239168" ma:contentTypeVersion="18" ma:contentTypeDescription="Crie um novo documento." ma:contentTypeScope="" ma:versionID="142c95c4c072b818afec6954c436d238">
  <xsd:schema xmlns:xsd="http://www.w3.org/2001/XMLSchema" xmlns:xs="http://www.w3.org/2001/XMLSchema" xmlns:p="http://schemas.microsoft.com/office/2006/metadata/properties" xmlns:ns2="e3997499-672f-45e7-8361-aedb1dd1b7d7" xmlns:ns3="4c155f00-6914-45bd-9f5f-7d362bdab0de" targetNamespace="http://schemas.microsoft.com/office/2006/metadata/properties" ma:root="true" ma:fieldsID="f94b69c2f11df43b5d987becc98e0e20" ns2:_="" ns3:_="">
    <xsd:import namespace="e3997499-672f-45e7-8361-aedb1dd1b7d7"/>
    <xsd:import namespace="4c155f00-6914-45bd-9f5f-7d362bdab0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2:TaxCatchAll" minOccurs="0"/>
                <xsd:element ref="ns3:lcf76f155ced4ddcb4097134ff3c332f" minOccurs="0"/>
                <xsd:element ref="ns3:MediaServiceOCR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997499-672f-45e7-8361-aedb1dd1b7d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4dcb27a7-03ae-42e1-9fb3-8cc0473752fb}" ma:internalName="TaxCatchAll" ma:showField="CatchAllData" ma:web="e3997499-672f-45e7-8361-aedb1dd1b7d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155f00-6914-45bd-9f5f-7d362bdab0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Marcações de imagem" ma:readOnly="false" ma:fieldId="{5cf76f15-5ced-4ddc-b409-7134ff3c332f}" ma:taxonomyMulti="true" ma:sspId="9fcb59bc-e727-4ff2-bda8-98009a3faa8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4A2248-2E70-4C92-86A4-A6FBACF439F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FAB5E5B-5F6B-4B73-8419-F4D490AF202C}">
  <ds:schemaRefs>
    <ds:schemaRef ds:uri="http://schemas.microsoft.com/office/2006/metadata/properties"/>
    <ds:schemaRef ds:uri="http://schemas.microsoft.com/office/infopath/2007/PartnerControls"/>
    <ds:schemaRef ds:uri="e3997499-672f-45e7-8361-aedb1dd1b7d7"/>
    <ds:schemaRef ds:uri="4c155f00-6914-45bd-9f5f-7d362bdab0de"/>
  </ds:schemaRefs>
</ds:datastoreItem>
</file>

<file path=customXml/itemProps3.xml><?xml version="1.0" encoding="utf-8"?>
<ds:datastoreItem xmlns:ds="http://schemas.openxmlformats.org/officeDocument/2006/customXml" ds:itemID="{887C4C05-218A-46A5-8F1B-769EAB256D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997499-672f-45e7-8361-aedb1dd1b7d7"/>
    <ds:schemaRef ds:uri="4c155f00-6914-45bd-9f5f-7d362bdab0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Previsto - Retificado</vt:lpstr>
      <vt:lpstr>'Previsto - Retificado'!Area_de_impressao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2024-01-23T17:49:24Z</cp:lastPrinted>
  <dcterms:created xsi:type="dcterms:W3CDTF">2017-05-25T17:18:17Z</dcterms:created>
  <dcterms:modified xsi:type="dcterms:W3CDTF">2025-10-23T20:34:28Z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0x01010074FE9A9B097F0744A229129A4D239168</vt:lpwstr>
  </property>
  <property fmtid="{D5CDD505-2E9C-101B-9397-08002B2CF9AE}" pid="3" name="MediaServiceImageTags">
    <vt:lpwstr/>
  </property>
</Properties>
</file>